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opisowa'!$A$1:$F$117</definedName>
    <definedName name="_xlnm.Print_Area" localSheetId="0">'Instytucja'!$A$1:$F$120</definedName>
    <definedName name="_xlnm.Print_Area" localSheetId="1">'Zatrudnienie'!$B$1:$G$38</definedName>
  </definedNames>
  <calcPr fullCalcOnLoad="1" fullPrecision="0"/>
</workbook>
</file>

<file path=xl/sharedStrings.xml><?xml version="1.0" encoding="utf-8"?>
<sst xmlns="http://schemas.openxmlformats.org/spreadsheetml/2006/main" count="687" uniqueCount="220">
  <si>
    <t>Liczba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</si>
  <si>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</si>
  <si>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</si>
  <si>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</si>
  <si>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</si>
  <si>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</si>
  <si>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</si>
  <si>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</si>
  <si>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</si>
  <si>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</si>
  <si>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</si>
  <si>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</si>
  <si>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</si>
  <si>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</si>
  <si>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</si>
  <si>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</si>
  <si>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</si>
  <si>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</si>
  <si>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</si>
  <si>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</si>
  <si>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</si>
  <si>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</si>
  <si>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</si>
  <si>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</si>
  <si>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</si>
  <si>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</si>
  <si>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</si>
  <si>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</si>
  <si>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</si>
  <si>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</si>
  <si>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</si>
  <si>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</si>
  <si>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</si>
  <si>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</si>
  <si>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</si>
  <si>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</si>
  <si>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</si>
  <si>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</si>
  <si>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</si>
  <si>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</si>
  <si>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</si>
  <si>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</si>
  <si>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</si>
  <si>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</si>
  <si>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</si>
  <si>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</si>
  <si>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</si>
  <si>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</si>
  <si>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</si>
  <si>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</si>
  <si>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</si>
  <si>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</si>
  <si>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</si>
  <si>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</si>
  <si>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</si>
  <si>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</si>
  <si>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</si>
  <si>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</si>
  <si>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</si>
  <si>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</si>
  <si>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</si>
  <si>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</si>
  <si>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</si>
  <si>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</si>
  <si>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</si>
  <si>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</si>
  <si>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</si>
  <si>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</si>
  <si>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</si>
  <si>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</si>
  <si>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</si>
  <si>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</si>
  <si>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</si>
  <si>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</si>
  <si>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</si>
  <si>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</si>
  <si>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</si>
  <si>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</si>
  <si>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</si>
  <si>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</si>
  <si>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</si>
  <si>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</si>
  <si>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</si>
  <si>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</si>
  <si>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</si>
  <si>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</si>
  <si>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</si>
  <si>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</si>
  <si>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</si>
  <si>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</si>
  <si>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</si>
  <si>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</si>
  <si>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</si>
  <si>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</si>
  <si>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</si>
  <si>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 xml:space="preserve">Dynamika  (4:2)   </t>
  </si>
  <si>
    <t>Dynamika     (4:3)</t>
  </si>
  <si>
    <t>Plan po zmianach na dzień  31.12.2012 r.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</si>
  <si>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</si>
  <si>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</si>
  <si>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</si>
  <si>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</si>
  <si>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</si>
  <si>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</si>
  <si>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</si>
  <si>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</si>
  <si>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</si>
  <si>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Data i podpis Głównego Księgowego</t>
  </si>
  <si>
    <t>Podstawowa działalność merytoryczna</t>
  </si>
  <si>
    <t xml:space="preserve">   książki</t>
  </si>
  <si>
    <t xml:space="preserve">   zbiory specjalne</t>
  </si>
  <si>
    <t xml:space="preserve">   czasopisma</t>
  </si>
  <si>
    <t>Dodatkowa działalność merytoryczna</t>
  </si>
  <si>
    <t>1. Spotkania promocyjne, literackie, autorskie</t>
  </si>
  <si>
    <t>2. Wystawy</t>
  </si>
  <si>
    <t>3. Konferencje, sympozja</t>
  </si>
  <si>
    <t>4. Imprezy edukacyjne, wykłady, prelekcje, spotkania</t>
  </si>
  <si>
    <t>5. Inne dzialania</t>
  </si>
  <si>
    <t>Finansowanie działalność merytorycznej</t>
  </si>
  <si>
    <t>Razem:</t>
  </si>
  <si>
    <t>Wykonanie              na dzień      31.12.2011 r.</t>
  </si>
  <si>
    <t>Rodzaj działności</t>
  </si>
  <si>
    <t>Dział 921   Rozdział 92116</t>
  </si>
  <si>
    <t>Plan na dzień 01.01.2012 r.</t>
  </si>
  <si>
    <t>Wykonanie planu na dzień 31.12.2012 r.</t>
  </si>
  <si>
    <t>Część opisowa do wykonania planu finansowego za rok 2012</t>
  </si>
  <si>
    <t>Część opisowa - merytoryczna do wykonanie planu finansowego za rok 2012</t>
  </si>
  <si>
    <t>2. Stan księgozbioru (liczba woluminów)</t>
  </si>
  <si>
    <t>1. Liczba zarejsrtowanych czytelników</t>
  </si>
  <si>
    <t>3. Liczba wypożyczeń, w tym:</t>
  </si>
  <si>
    <t>4. Liczba udostępnień, w tym:</t>
  </si>
  <si>
    <t>5. Liczba zakupionych woluminów, w tym:</t>
  </si>
  <si>
    <t>6. Liczba ubytkowanych woluminów, w tym:</t>
  </si>
  <si>
    <t>7. Liczba dostępnych stanowisk komputerowych</t>
  </si>
  <si>
    <t>8. Liczba filii</t>
  </si>
  <si>
    <t>1. Środki na zakup nowości (zł), w tym:</t>
  </si>
  <si>
    <t>2. Środki na zakup i prenumeratę czasopism</t>
  </si>
  <si>
    <t xml:space="preserve">ZATRUDNIENIE  I  WYNAGRODZENIA    </t>
  </si>
  <si>
    <t>Plan na dzień 01.01.2012r.</t>
  </si>
  <si>
    <t>Plan po zmianach na dzień 31.12.2012.</t>
  </si>
  <si>
    <t>Uwagi</t>
  </si>
  <si>
    <t xml:space="preserve">średnioroczne </t>
  </si>
  <si>
    <t>za 2009 r.</t>
  </si>
  <si>
    <t>I</t>
  </si>
  <si>
    <t>Zatrudnienie ( etaty )</t>
  </si>
  <si>
    <t>Data i kwota podwyżki (średnia na 1 etat)</t>
  </si>
  <si>
    <t>II</t>
  </si>
  <si>
    <t>Wynagrodzenie angażowe pracowników
 (w złotych/ etat / miesiąc)</t>
  </si>
  <si>
    <t xml:space="preserve">Pozostałe składniki wynagrodzeń osobowych pracowników wynikające ze stosunku pracy </t>
  </si>
  <si>
    <t xml:space="preserve"> - odprawy emerytalne i inne</t>
  </si>
  <si>
    <t xml:space="preserve"> - nagrody uznaniowe, premie</t>
  </si>
  <si>
    <t xml:space="preserve"> - pozostałe (wymienić)</t>
  </si>
  <si>
    <t>Podpis Dyrektora Instytucji:</t>
  </si>
  <si>
    <t>Podpis resortowego Prezydenta:</t>
  </si>
  <si>
    <t>-</t>
  </si>
  <si>
    <t>miesiąc: styczeń</t>
  </si>
  <si>
    <t>kwota: 85 zł.</t>
  </si>
  <si>
    <t>Przychody wynikające z bieżących wpłat naliczonych czytelnikom kar bibliotecznych oraz kar zaległych odzyskanych w wyniku podjętych działań windykacyjnych. Ponadto wpływy z odszkodowań, zwrotu kosztów energii i inne przychody.</t>
  </si>
  <si>
    <t>Usługi biblioteczne.</t>
  </si>
  <si>
    <t>W pozycji tej oprócz zakupu książek oraz amortyzacji jednorazowej uwzględniono amortyzację nakładów inwestycyjnych poniesionych w latach poprzednich.</t>
  </si>
  <si>
    <t>Amortyzacja zbiorów bibliotecznych.</t>
  </si>
  <si>
    <t>Amortyzacja zakupu środków trwałych o wartości poniżej 3500 zł (jednorazowa).</t>
  </si>
  <si>
    <t>Prace remontowe w budynku dyrekcji: cyklinowanie i lakierowanie podłóg, naprawa rolet zewnętrznych, wykonanie i montaż ogrodzenia posesji, prace dekarskie. Prace elektryczne w filii nr 3, wymiana drzwi zewnętrzych w filii nr 6 i 18.</t>
  </si>
  <si>
    <t>Wykonanie kalendarzy firmowych, plakatów i innych materiałów reklamowo - informacyjnych. Usługi poligraficzne związane z wydaniem dwóch numerów czasopisma Pogranicza.</t>
  </si>
  <si>
    <t>Opłaty czynszowe za wynajmowanie lokali na cele biblioteczne.</t>
  </si>
  <si>
    <t xml:space="preserve">Podatek od nieruchomości zgodny z deklaracją za 2012r. </t>
  </si>
  <si>
    <t>Składki miesięcznych wpłat na Państwowy Fundusz Rehabilitacji Osób Niepełnosprawnych zgodne z miesięcznymi deklaracjami.</t>
  </si>
  <si>
    <t>Opłata skarbowa za pełnomocnictwo i za wniosek do rejestracji czasopisma Pogranicza.</t>
  </si>
  <si>
    <t>Wynagrodzenia wynikające z umów o pracę, uwzględniające podwyżkę o średnio o 85 zł brutto na etat - od 1 stycznia 2012 r.</t>
  </si>
  <si>
    <t xml:space="preserve">Umowy cywilnoprawne związane z wydaniem dwóch numerów dwumiesięcznika Pogranicza. </t>
  </si>
  <si>
    <t>Składki społeczne, zdrowotne i Fundusz Pracy opłacane przez pracodawcę.</t>
  </si>
  <si>
    <t>Pozostałe świadczenia dla pracowników obejmują badania lekarskie, szkolenia, zakup odzieży roboczej oraz usługi prania odzieży, refundacja kosztów zakupu okularów do pracy przy komputerze.</t>
  </si>
  <si>
    <t>Zwrot kosztów podróży służbowych najczęściej związanych ze szkoleniami pracowników MPB. Zakup biletów MZK dla parcowników dojeżdzających z filii do dyrekcji.</t>
  </si>
  <si>
    <t>Koszty rodzajowe pozostałe dotyczą opłat i prowizji bankowych, abonamentów za parkowanie samochodów służbowych i rocznego abonamentu RTV.</t>
  </si>
  <si>
    <t>zakup książek</t>
  </si>
  <si>
    <t>amortyzacja jednorazowa zakupionych środków trwałych</t>
  </si>
  <si>
    <t>Dotacja podmiotowa na dzialalność bieżącą.</t>
  </si>
  <si>
    <t>Przychody z odsetek bankowych, w tym z lokat, zakładanych ze środków własnych.</t>
  </si>
  <si>
    <r>
      <t>1.</t>
    </r>
    <r>
      <rPr>
        <sz val="10"/>
        <color indexed="8"/>
        <rFont val="Arial"/>
        <family val="2"/>
      </rPr>
      <t xml:space="preserve"> Prenumerata czasopism oraz zakup następujących materiałów: budowlanych, biurowych, promocyjnych, zakup paliwa, kart bibliotecznych, folii do obkładania książek, środków czystości. </t>
    </r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Zużycie energii elektrycznej, gazu oraz wody.</t>
    </r>
  </si>
  <si>
    <t>Dotacja celowa na zakup nowości wydawniczych.</t>
  </si>
  <si>
    <r>
      <t>Dynamika</t>
    </r>
    <r>
      <rPr>
        <b/>
        <sz val="9"/>
        <color indexed="8"/>
        <rFont val="Arial"/>
        <family val="2"/>
      </rPr>
      <t xml:space="preserve"> (5:4)</t>
    </r>
  </si>
  <si>
    <t xml:space="preserve">Sprawozdanie z wykonania planu finasowego na dzień 31 grudnia 2012 r.                                </t>
  </si>
  <si>
    <t>X.</t>
  </si>
  <si>
    <t>Opłaty za usługi pocztowe, rozmowy telefoniczne i łącza internetowe.</t>
  </si>
  <si>
    <t xml:space="preserve">Utrzymanie porządku w filiach MBP, usługi ochroniarskie, wywóz nieczystości, zakup rocznych licencji i polis serwisowych,organizacja konferencji i spotkań literackich, przeglądy techniczne, badanie sprawozdania finansowego i inne. Usługi dotyczące wydania dwóch numerów miesięcznika Pogranicza. </t>
  </si>
  <si>
    <t>Odpis na Zakładowy Fundusz Świadczeń Socjalnych.</t>
  </si>
  <si>
    <t>wartość sprzedanych towarów                               i materiałów</t>
  </si>
  <si>
    <t>Data i podpis Głównego Księgowego, nr tel.914898993</t>
  </si>
  <si>
    <t>Wykonanie    na dzień 31.12.2012 r.</t>
  </si>
  <si>
    <t>SPRAWOZDANIE Z WYKONANIA PLANU FINANSOWEGO ZA ROK 2012  R.</t>
  </si>
  <si>
    <t>Odsetki naliczone w wyniku korekty deklaracji podatku od nieruchomości.</t>
  </si>
  <si>
    <t>Aktualizacja należności oraz podatek od nieruchomości zapłacony w wyniku korekty deklaracji.</t>
  </si>
  <si>
    <t>Instytucja kultury: Miejska Biblioteka Publiczna w Szczecinie</t>
  </si>
  <si>
    <t>Transport zakupionych mebli i sprzętu do budynku dyrekcji oraz do filii.</t>
  </si>
  <si>
    <t>Część opisowa z wykonania planu finansowego za rok 2012 Miejskiej Biblioteki Publicznej w Szczecinie</t>
  </si>
  <si>
    <t>Działalność merytoryczna Miejskiej Biblioteki Publicznej za okres od 01 stycznia 2012 r. - 31 grudnia 2012 r.</t>
  </si>
  <si>
    <t>…………………………………………………………………………………………………..</t>
  </si>
  <si>
    <t>……………………………………………………………………………………………………</t>
  </si>
  <si>
    <t>Data i podpis Głównego Księgowego.</t>
  </si>
  <si>
    <t>Zakup mniejszej ilości książek wynika z ograniczonych środków finansowych związanych m. in. ze wzrostem cen książek.</t>
  </si>
  <si>
    <t>Większy zakup zbiorów specjalnych  wynika ze zwiększonego zainteresowania czytelników oraz ograniczoną powierzchnią na zbiory w naszych filiach.</t>
  </si>
  <si>
    <t>Systematyczna selekcja zbiorów, głównie zniszczonych przez zaczytanie umożliwia pozyskanie powierzchni na nowe zbiory - księgozbiory niezniszczone, estetyczne, są bardziej atrakcyjne dla czytelników.</t>
  </si>
  <si>
    <t>Systematyczna selekcja zbiorów zniszczonych przez zaczytanie umożliwia pozyskanie powierzchni na nowe zbiory.</t>
  </si>
  <si>
    <t>Podano liczbę komputerów dostępnych dla czytelników, ogółem w MBP użytkujemy 154 stanowiska.</t>
  </si>
  <si>
    <t>Wzrosła liczba zajęć dla dzieci organizowanych w filiach.</t>
  </si>
  <si>
    <t>Czytelnicy coraz chętniej korzystają z komputerowych szkoleń bibliotecznych, kursów komputerowych dla seniorów, zajęć FunEnglish.</t>
  </si>
  <si>
    <t>Oferta zajęć organizowanych dla czytelników jest ciągle rozwijana, również przy wykorzystaniu nowych środków.</t>
  </si>
  <si>
    <t>Wyraźny wzrost liczby zarejestrowanych czytelników wynikający głównie z zadowolenia z oferty MBP (nowości wydawnicze).</t>
  </si>
  <si>
    <t>Wzrost liczby książek (zakup jest wyższy od liczby książek ubytkowanych); w ramach prawa o zamówieniach publicznych staramy się pozyskiwać interesujące zbiory w niższych cenach.</t>
  </si>
  <si>
    <t>Wzrost liczby wypożyczeń spowodowany większą  liczbą czytelników zainteresowanych coraz bogatszą ofertą biblioteki (zbiory, usługi).</t>
  </si>
  <si>
    <t>Wzrost liczby wypożyczeń książek spowodowany głównie stałym dopływem nowości i dostosowaniem oferty do oczekiwań.</t>
  </si>
  <si>
    <t>Obserwujemy stały wzrost zainteresowania ze strony czytelników zbiorami specjalnymi (gł. audiobooki).</t>
  </si>
  <si>
    <t>Czytelnicy chętniej korzystają z możliwości wypożyczenia zbiorów na zewnątrz.</t>
  </si>
  <si>
    <t>Stała tendencja spadkowa wynikająca z niechęci do korzystania ze zbiorów na miejscu, większość przeznaczamy do wypożyczania, konkurencją jest też dostęp do Internetu (tu obserwujemy wzrost zainteresowania).</t>
  </si>
  <si>
    <t>W największych filiach oferujemy bogaty zestaw tytułów prasowych dostosowany do zainteresowań czytelników.</t>
  </si>
  <si>
    <t>Dotyczy zbiorów udostępnionych na miejscu. Czytelnicy preferują jednak wypożyczanie zbiorów specjalnych na zewnątrz.</t>
  </si>
  <si>
    <t>Podpis Głównego Księgowego, nr tel.914898993</t>
  </si>
  <si>
    <t>Większa liczba spotkań nie była możliwa ze względu na brak warunków lokalowych.</t>
  </si>
  <si>
    <t>j.w.</t>
  </si>
  <si>
    <t>Nazwa Instytucji: Miejska Biblioteka Publicza w Szczecinie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</si>
</sst>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6"/>
      <color indexed="8"/>
      <name val="Arial CE"/>
      <family val="2"/>
    </font>
    <font>
      <b/>
      <sz val="24"/>
      <name val="Arial CE"/>
      <family val="2"/>
    </font>
    <font>
      <b/>
      <sz val="20"/>
      <name val="Arial CE"/>
      <family val="0"/>
    </font>
    <font>
      <b/>
      <sz val="12"/>
      <name val="Helv"/>
      <family val="0"/>
    </font>
    <font>
      <sz val="12"/>
      <color indexed="8"/>
      <name val="Arial CE"/>
      <family val="2"/>
    </font>
    <font>
      <sz val="10"/>
      <name val="Arial CE"/>
      <family val="2"/>
    </font>
    <font>
      <sz val="8"/>
      <name val="Czcionka tekstu podstawowego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zcionka tekstu podstawowego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Czcionka tekstu podstawowego"/>
      <family val="2"/>
    </font>
    <font>
      <i/>
      <sz val="10"/>
      <name val="Arial CE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3"/>
      <color indexed="8"/>
      <name val="Arial"/>
      <family val="2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/>
    </border>
    <border>
      <left style="thin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/>
    </border>
    <border>
      <left style="thin"/>
      <right style="thin">
        <color indexed="8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4" fillId="27" borderId="1" applyNumberFormat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4" fillId="0" borderId="10" xfId="52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49" fontId="3" fillId="0" borderId="14" xfId="51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0" xfId="52" applyFont="1" applyFill="1" applyBorder="1" applyAlignment="1">
      <alignment vertical="center" wrapText="1"/>
      <protection/>
    </xf>
    <xf numFmtId="10" fontId="5" fillId="0" borderId="0" xfId="52" applyNumberFormat="1" applyFont="1" applyFill="1" applyBorder="1" applyAlignment="1">
      <alignment vertical="center" wrapText="1"/>
      <protection/>
    </xf>
    <xf numFmtId="165" fontId="13" fillId="0" borderId="0" xfId="51" applyNumberFormat="1" applyFont="1" applyFill="1" applyBorder="1" applyAlignment="1">
      <alignment horizontal="right" vertical="center" wrapText="1" readingOrder="1"/>
      <protection/>
    </xf>
    <xf numFmtId="0" fontId="14" fillId="0" borderId="0" xfId="51" applyNumberFormat="1" applyFont="1" applyFill="1" applyBorder="1" applyAlignment="1">
      <alignment horizontal="right" vertical="center" wrapText="1" readingOrder="1"/>
      <protection/>
    </xf>
    <xf numFmtId="0" fontId="14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>
      <alignment/>
      <protection/>
    </xf>
    <xf numFmtId="10" fontId="7" fillId="0" borderId="0" xfId="53" applyNumberFormat="1" applyFont="1">
      <alignment/>
      <protection/>
    </xf>
    <xf numFmtId="0" fontId="2" fillId="0" borderId="0" xfId="53" applyFont="1">
      <alignment/>
      <protection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3" fontId="16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4" fontId="16" fillId="0" borderId="15" xfId="0" applyNumberFormat="1" applyFont="1" applyBorder="1" applyAlignment="1">
      <alignment horizontal="right"/>
    </xf>
    <xf numFmtId="4" fontId="16" fillId="35" borderId="16" xfId="0" applyNumberFormat="1" applyFont="1" applyFill="1" applyBorder="1" applyAlignment="1">
      <alignment horizontal="right"/>
    </xf>
    <xf numFmtId="3" fontId="16" fillId="36" borderId="17" xfId="0" applyNumberFormat="1" applyFont="1" applyFill="1" applyBorder="1" applyAlignment="1">
      <alignment horizontal="left"/>
    </xf>
    <xf numFmtId="4" fontId="16" fillId="0" borderId="15" xfId="0" applyNumberFormat="1" applyFont="1" applyBorder="1" applyAlignment="1">
      <alignment horizontal="centerContinuous"/>
    </xf>
    <xf numFmtId="4" fontId="16" fillId="35" borderId="16" xfId="0" applyNumberFormat="1" applyFont="1" applyFill="1" applyBorder="1" applyAlignment="1">
      <alignment horizontal="centerContinuous"/>
    </xf>
    <xf numFmtId="3" fontId="16" fillId="36" borderId="17" xfId="0" applyNumberFormat="1" applyFont="1" applyFill="1" applyBorder="1" applyAlignment="1">
      <alignment horizontal="centerContinuous"/>
    </xf>
    <xf numFmtId="4" fontId="16" fillId="0" borderId="15" xfId="0" applyNumberFormat="1" applyFont="1" applyBorder="1" applyAlignment="1">
      <alignment/>
    </xf>
    <xf numFmtId="4" fontId="16" fillId="35" borderId="16" xfId="0" applyNumberFormat="1" applyFont="1" applyFill="1" applyBorder="1" applyAlignment="1">
      <alignment/>
    </xf>
    <xf numFmtId="3" fontId="16" fillId="36" borderId="17" xfId="0" applyNumberFormat="1" applyFont="1" applyFill="1" applyBorder="1" applyAlignment="1">
      <alignment/>
    </xf>
    <xf numFmtId="4" fontId="16" fillId="35" borderId="16" xfId="0" applyNumberFormat="1" applyFont="1" applyFill="1" applyBorder="1" applyAlignment="1">
      <alignment horizontal="right"/>
    </xf>
    <xf numFmtId="4" fontId="16" fillId="0" borderId="15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/>
    </xf>
    <xf numFmtId="3" fontId="16" fillId="36" borderId="19" xfId="0" applyNumberFormat="1" applyFont="1" applyFill="1" applyBorder="1" applyAlignment="1">
      <alignment/>
    </xf>
    <xf numFmtId="0" fontId="22" fillId="0" borderId="0" xfId="53" applyFont="1">
      <alignment/>
      <protection/>
    </xf>
    <xf numFmtId="3" fontId="23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1" xfId="51" applyNumberFormat="1" applyFont="1" applyFill="1" applyBorder="1" applyAlignment="1">
      <alignment horizontal="right" vertical="center" wrapText="1" readingOrder="1"/>
      <protection/>
    </xf>
    <xf numFmtId="0" fontId="2" fillId="37" borderId="20" xfId="51" applyNumberFormat="1" applyFont="1" applyFill="1" applyBorder="1" applyAlignment="1">
      <alignment horizontal="center" vertical="center" wrapText="1" readingOrder="1"/>
      <protection/>
    </xf>
    <xf numFmtId="0" fontId="2" fillId="37" borderId="21" xfId="51" applyNumberFormat="1" applyFont="1" applyFill="1" applyBorder="1" applyAlignment="1">
      <alignment horizontal="left" vertical="center" wrapText="1" readingOrder="1"/>
      <protection/>
    </xf>
    <xf numFmtId="3" fontId="2" fillId="37" borderId="2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2" xfId="51" applyNumberFormat="1" applyFont="1" applyFill="1" applyBorder="1" applyAlignment="1">
      <alignment horizontal="center" vertical="center" wrapText="1" readingOrder="1"/>
      <protection/>
    </xf>
    <xf numFmtId="0" fontId="3" fillId="0" borderId="23" xfId="51" applyNumberFormat="1" applyFont="1" applyFill="1" applyBorder="1" applyAlignment="1">
      <alignment horizontal="left" vertical="center" wrapText="1" readingOrder="1"/>
      <protection/>
    </xf>
    <xf numFmtId="0" fontId="0" fillId="0" borderId="0" xfId="0" applyAlignment="1">
      <alignment horizontal="right" vertical="center"/>
    </xf>
    <xf numFmtId="0" fontId="4" fillId="0" borderId="13" xfId="52" applyFont="1" applyFill="1" applyBorder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7" fillId="0" borderId="0" xfId="53" applyFont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 wrapText="1"/>
      <protection/>
    </xf>
    <xf numFmtId="3" fontId="3" fillId="37" borderId="21" xfId="51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22" xfId="51" applyNumberFormat="1" applyFont="1" applyFill="1" applyBorder="1" applyAlignment="1">
      <alignment horizontal="center" vertical="center" wrapText="1" readingOrder="1"/>
      <protection/>
    </xf>
    <xf numFmtId="0" fontId="25" fillId="0" borderId="23" xfId="51" applyNumberFormat="1" applyFont="1" applyFill="1" applyBorder="1" applyAlignment="1">
      <alignment horizontal="center" vertical="center" wrapText="1" readingOrder="1"/>
      <protection/>
    </xf>
    <xf numFmtId="0" fontId="26" fillId="0" borderId="0" xfId="0" applyFont="1" applyAlignment="1">
      <alignment horizontal="center" readingOrder="1"/>
    </xf>
    <xf numFmtId="3" fontId="2" fillId="34" borderId="11" xfId="51" applyNumberFormat="1" applyFont="1" applyFill="1" applyBorder="1" applyAlignment="1">
      <alignment horizontal="center" vertical="center" wrapText="1" readingOrder="1"/>
      <protection/>
    </xf>
    <xf numFmtId="3" fontId="2" fillId="33" borderId="11" xfId="51" applyNumberFormat="1" applyFont="1" applyFill="1" applyBorder="1" applyAlignment="1">
      <alignment horizontal="center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center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13" xfId="5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0" applyAlignment="1">
      <alignment vertical="top"/>
    </xf>
    <xf numFmtId="0" fontId="9" fillId="38" borderId="24" xfId="51" applyNumberFormat="1" applyFont="1" applyFill="1" applyBorder="1" applyAlignment="1">
      <alignment horizontal="center" vertical="top" wrapText="1" readingOrder="1"/>
      <protection/>
    </xf>
    <xf numFmtId="0" fontId="25" fillId="0" borderId="25" xfId="51" applyNumberFormat="1" applyFont="1" applyFill="1" applyBorder="1" applyAlignment="1">
      <alignment horizontal="center" vertical="top" wrapText="1" readingOrder="1"/>
      <protection/>
    </xf>
    <xf numFmtId="10" fontId="3" fillId="0" borderId="0" xfId="53" applyNumberFormat="1" applyFont="1" applyAlignment="1">
      <alignment vertical="top"/>
      <protection/>
    </xf>
    <xf numFmtId="10" fontId="7" fillId="0" borderId="0" xfId="53" applyNumberFormat="1" applyFont="1" applyAlignment="1">
      <alignment vertical="top"/>
      <protection/>
    </xf>
    <xf numFmtId="49" fontId="2" fillId="33" borderId="14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34" borderId="14" xfId="51" applyNumberFormat="1" applyFont="1" applyFill="1" applyBorder="1" applyAlignment="1">
      <alignment horizontal="left" vertical="center" wrapText="1" readingOrder="1"/>
      <protection/>
    </xf>
    <xf numFmtId="49" fontId="3" fillId="0" borderId="26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33" borderId="26" xfId="51" applyNumberFormat="1" applyFont="1" applyFill="1" applyBorder="1" applyAlignment="1" applyProtection="1">
      <alignment horizontal="left" vertical="center" wrapText="1" readingOrder="1"/>
      <protection locked="0"/>
    </xf>
    <xf numFmtId="0" fontId="9" fillId="38" borderId="27" xfId="51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 horizontal="center" vertical="top"/>
    </xf>
    <xf numFmtId="49" fontId="3" fillId="33" borderId="14" xfId="51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1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1" applyNumberFormat="1" applyFont="1" applyFill="1" applyBorder="1" applyAlignment="1">
      <alignment vertical="center" wrapText="1" readingOrder="1"/>
      <protection/>
    </xf>
    <xf numFmtId="49" fontId="28" fillId="0" borderId="14" xfId="51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Alignment="1">
      <alignment vertical="center"/>
    </xf>
    <xf numFmtId="0" fontId="27" fillId="0" borderId="11" xfId="51" applyNumberFormat="1" applyFont="1" applyFill="1" applyBorder="1" applyAlignment="1">
      <alignment vertical="center" wrapText="1" readingOrder="1"/>
      <protection/>
    </xf>
    <xf numFmtId="49" fontId="2" fillId="33" borderId="14" xfId="51" applyNumberFormat="1" applyFont="1" applyFill="1" applyBorder="1" applyAlignment="1" applyProtection="1">
      <alignment horizontal="left" vertical="center" wrapText="1"/>
      <protection locked="0"/>
    </xf>
    <xf numFmtId="4" fontId="3" fillId="0" borderId="23" xfId="51" applyNumberFormat="1" applyFont="1" applyFill="1" applyBorder="1" applyAlignment="1" applyProtection="1">
      <alignment horizontal="right" vertical="center" wrapText="1" readingOrder="1"/>
      <protection locked="0"/>
    </xf>
    <xf numFmtId="4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4" fontId="4" fillId="0" borderId="11" xfId="52" applyNumberFormat="1" applyFont="1" applyFill="1" applyBorder="1" applyAlignment="1">
      <alignment horizontal="right" vertical="center"/>
      <protection/>
    </xf>
    <xf numFmtId="4" fontId="4" fillId="0" borderId="13" xfId="52" applyNumberFormat="1" applyFont="1" applyFill="1" applyBorder="1" applyAlignment="1">
      <alignment horizontal="right" vertical="center"/>
      <protection/>
    </xf>
    <xf numFmtId="4" fontId="3" fillId="0" borderId="11" xfId="51" applyNumberFormat="1" applyFont="1" applyFill="1" applyBorder="1" applyAlignment="1">
      <alignment horizontal="right" vertical="center" wrapText="1" readingOrder="1"/>
      <protection/>
    </xf>
    <xf numFmtId="49" fontId="3" fillId="0" borderId="26" xfId="51" applyNumberFormat="1" applyFont="1" applyFill="1" applyBorder="1" applyAlignment="1" applyProtection="1">
      <alignment horizontal="left" vertical="center" wrapText="1"/>
      <protection locked="0"/>
    </xf>
    <xf numFmtId="3" fontId="4" fillId="0" borderId="11" xfId="52" applyNumberFormat="1" applyFont="1" applyFill="1" applyBorder="1" applyAlignment="1">
      <alignment horizontal="right" vertical="center"/>
      <protection/>
    </xf>
    <xf numFmtId="3" fontId="4" fillId="0" borderId="13" xfId="52" applyNumberFormat="1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center" vertical="top" wrapText="1" readingOrder="1"/>
      <protection/>
    </xf>
    <xf numFmtId="0" fontId="30" fillId="39" borderId="28" xfId="0" applyFont="1" applyFill="1" applyBorder="1" applyAlignment="1" quotePrefix="1">
      <alignment horizontal="center"/>
    </xf>
    <xf numFmtId="3" fontId="30" fillId="0" borderId="0" xfId="0" applyNumberFormat="1" applyFont="1" applyAlignment="1">
      <alignment/>
    </xf>
    <xf numFmtId="0" fontId="30" fillId="0" borderId="19" xfId="0" applyFont="1" applyBorder="1" applyAlignment="1" quotePrefix="1">
      <alignment horizontal="center"/>
    </xf>
    <xf numFmtId="3" fontId="30" fillId="0" borderId="29" xfId="0" applyNumberFormat="1" applyFont="1" applyBorder="1" applyAlignment="1">
      <alignment horizontal="center"/>
    </xf>
    <xf numFmtId="3" fontId="30" fillId="0" borderId="30" xfId="0" applyNumberFormat="1" applyFont="1" applyBorder="1" applyAlignment="1" quotePrefix="1">
      <alignment horizontal="centerContinuous"/>
    </xf>
    <xf numFmtId="3" fontId="16" fillId="0" borderId="15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16" fillId="35" borderId="16" xfId="0" applyNumberFormat="1" applyFont="1" applyFill="1" applyBorder="1" applyAlignment="1">
      <alignment/>
    </xf>
    <xf numFmtId="3" fontId="30" fillId="0" borderId="32" xfId="0" applyNumberFormat="1" applyFont="1" applyBorder="1" applyAlignment="1">
      <alignment horizontal="centerContinuous"/>
    </xf>
    <xf numFmtId="3" fontId="3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Continuous"/>
    </xf>
    <xf numFmtId="3" fontId="17" fillId="0" borderId="31" xfId="0" applyNumberFormat="1" applyFont="1" applyBorder="1" applyAlignment="1">
      <alignment/>
    </xf>
    <xf numFmtId="3" fontId="17" fillId="0" borderId="31" xfId="0" applyNumberFormat="1" applyFont="1" applyBorder="1" applyAlignment="1">
      <alignment horizontal="centerContinuous" vertical="top"/>
    </xf>
    <xf numFmtId="3" fontId="16" fillId="0" borderId="30" xfId="0" applyNumberFormat="1" applyFont="1" applyBorder="1" applyAlignment="1">
      <alignment/>
    </xf>
    <xf numFmtId="3" fontId="16" fillId="35" borderId="28" xfId="0" applyNumberFormat="1" applyFont="1" applyFill="1" applyBorder="1" applyAlignment="1">
      <alignment/>
    </xf>
    <xf numFmtId="3" fontId="17" fillId="0" borderId="31" xfId="0" applyNumberFormat="1" applyFont="1" applyBorder="1" applyAlignment="1">
      <alignment horizontal="left"/>
    </xf>
    <xf numFmtId="3" fontId="16" fillId="0" borderId="31" xfId="0" applyNumberFormat="1" applyFont="1" applyBorder="1" applyAlignment="1">
      <alignment horizontal="left"/>
    </xf>
    <xf numFmtId="3" fontId="17" fillId="0" borderId="31" xfId="0" applyNumberFormat="1" applyFont="1" applyBorder="1" applyAlignment="1">
      <alignment horizontal="left" vertical="top" wrapText="1"/>
    </xf>
    <xf numFmtId="3" fontId="16" fillId="0" borderId="33" xfId="0" applyNumberFormat="1" applyFont="1" applyBorder="1" applyAlignment="1">
      <alignment/>
    </xf>
    <xf numFmtId="4" fontId="16" fillId="0" borderId="33" xfId="0" applyNumberFormat="1" applyFont="1" applyBorder="1" applyAlignment="1">
      <alignment horizontal="right"/>
    </xf>
    <xf numFmtId="4" fontId="16" fillId="0" borderId="33" xfId="0" applyNumberFormat="1" applyFont="1" applyBorder="1" applyAlignment="1">
      <alignment horizontal="centerContinuous"/>
    </xf>
    <xf numFmtId="4" fontId="16" fillId="0" borderId="33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3" fontId="3" fillId="0" borderId="35" xfId="51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26" xfId="51" applyNumberFormat="1" applyFont="1" applyFill="1" applyBorder="1" applyAlignment="1">
      <alignment horizontal="left" vertical="center" wrapText="1" readingOrder="1"/>
      <protection/>
    </xf>
    <xf numFmtId="49" fontId="3" fillId="0" borderId="26" xfId="51" applyNumberFormat="1" applyFont="1" applyFill="1" applyBorder="1" applyAlignment="1">
      <alignment horizontal="left" vertical="center" wrapText="1" readingOrder="1"/>
      <protection/>
    </xf>
    <xf numFmtId="49" fontId="2" fillId="0" borderId="26" xfId="51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26" xfId="52" applyNumberFormat="1" applyFont="1" applyFill="1" applyBorder="1" applyAlignment="1">
      <alignment horizontal="left" vertical="center"/>
      <protection/>
    </xf>
    <xf numFmtId="3" fontId="28" fillId="0" borderId="11" xfId="51" applyNumberFormat="1" applyFont="1" applyFill="1" applyBorder="1" applyAlignment="1">
      <alignment horizontal="center" vertical="center" wrapText="1" readingOrder="1"/>
      <protection/>
    </xf>
    <xf numFmtId="0" fontId="31" fillId="0" borderId="11" xfId="51" applyNumberFormat="1" applyFont="1" applyFill="1" applyBorder="1" applyAlignment="1">
      <alignment horizontal="center" vertical="center" wrapText="1" readingOrder="1"/>
      <protection/>
    </xf>
    <xf numFmtId="0" fontId="32" fillId="0" borderId="0" xfId="52" applyFont="1" applyFill="1" applyBorder="1" applyAlignment="1">
      <alignment horizontal="center" vertical="center" wrapText="1"/>
      <protection/>
    </xf>
    <xf numFmtId="0" fontId="9" fillId="38" borderId="22" xfId="51" applyNumberFormat="1" applyFont="1" applyFill="1" applyBorder="1" applyAlignment="1">
      <alignment horizontal="center" vertical="top" wrapText="1" readingOrder="1"/>
      <protection/>
    </xf>
    <xf numFmtId="0" fontId="9" fillId="38" borderId="23" xfId="51" applyNumberFormat="1" applyFont="1" applyFill="1" applyBorder="1" applyAlignment="1">
      <alignment horizontal="center" vertical="top" wrapText="1" readingOrder="1"/>
      <protection/>
    </xf>
    <xf numFmtId="10" fontId="14" fillId="38" borderId="25" xfId="51" applyNumberFormat="1" applyFont="1" applyFill="1" applyBorder="1" applyAlignment="1">
      <alignment horizontal="center" vertical="top" wrapText="1" readingOrder="1"/>
      <protection/>
    </xf>
    <xf numFmtId="0" fontId="31" fillId="0" borderId="10" xfId="51" applyNumberFormat="1" applyFont="1" applyFill="1" applyBorder="1" applyAlignment="1">
      <alignment horizontal="center" vertical="center" wrapText="1" readingOrder="1"/>
      <protection/>
    </xf>
    <xf numFmtId="3" fontId="31" fillId="0" borderId="14" xfId="51" applyNumberFormat="1" applyFont="1" applyFill="1" applyBorder="1" applyAlignment="1">
      <alignment horizontal="center" vertical="center" wrapText="1" readingOrder="1"/>
      <protection/>
    </xf>
    <xf numFmtId="3" fontId="2" fillId="37" borderId="36" xfId="51" applyNumberFormat="1" applyFont="1" applyFill="1" applyBorder="1" applyAlignment="1" applyProtection="1">
      <alignment horizontal="right" vertical="center" wrapText="1" readingOrder="1"/>
      <protection locked="0"/>
    </xf>
    <xf numFmtId="10" fontId="2" fillId="0" borderId="14" xfId="51" applyNumberFormat="1" applyFont="1" applyFill="1" applyBorder="1" applyAlignment="1">
      <alignment horizontal="right" vertical="center" wrapText="1" readingOrder="1"/>
      <protection/>
    </xf>
    <xf numFmtId="10" fontId="3" fillId="0" borderId="14" xfId="51" applyNumberFormat="1" applyFont="1" applyFill="1" applyBorder="1" applyAlignment="1">
      <alignment horizontal="right" vertical="center" wrapText="1" readingOrder="1"/>
      <protection/>
    </xf>
    <xf numFmtId="10" fontId="2" fillId="34" borderId="14" xfId="51" applyNumberFormat="1" applyFont="1" applyFill="1" applyBorder="1" applyAlignment="1">
      <alignment horizontal="right" vertical="center" wrapText="1" readingOrder="1"/>
      <protection/>
    </xf>
    <xf numFmtId="10" fontId="2" fillId="40" borderId="14" xfId="51" applyNumberFormat="1" applyFont="1" applyFill="1" applyBorder="1" applyAlignment="1">
      <alignment horizontal="right" vertical="center" wrapText="1" readingOrder="1"/>
      <protection/>
    </xf>
    <xf numFmtId="3" fontId="3" fillId="37" borderId="36" xfId="51" applyNumberFormat="1" applyFont="1" applyFill="1" applyBorder="1" applyAlignment="1" applyProtection="1">
      <alignment horizontal="right" vertical="center" wrapText="1" readingOrder="1"/>
      <protection locked="0"/>
    </xf>
    <xf numFmtId="10" fontId="3" fillId="0" borderId="37" xfId="51" applyNumberFormat="1" applyFont="1" applyFill="1" applyBorder="1" applyAlignment="1">
      <alignment horizontal="right" vertical="center" wrapText="1" readingOrder="1"/>
      <protection/>
    </xf>
    <xf numFmtId="10" fontId="3" fillId="0" borderId="25" xfId="51" applyNumberFormat="1" applyFont="1" applyFill="1" applyBorder="1" applyAlignment="1">
      <alignment horizontal="right" vertical="center" wrapText="1" readingOrder="1"/>
      <protection/>
    </xf>
    <xf numFmtId="0" fontId="3" fillId="0" borderId="12" xfId="51" applyNumberFormat="1" applyFont="1" applyFill="1" applyBorder="1" applyAlignment="1">
      <alignment vertical="center" wrapText="1" readingOrder="1"/>
      <protection/>
    </xf>
    <xf numFmtId="0" fontId="3" fillId="0" borderId="13" xfId="51" applyNumberFormat="1" applyFont="1" applyFill="1" applyBorder="1" applyAlignment="1">
      <alignment vertical="center" wrapText="1" readingOrder="1"/>
      <protection/>
    </xf>
    <xf numFmtId="10" fontId="2" fillId="0" borderId="37" xfId="51" applyNumberFormat="1" applyFont="1" applyFill="1" applyBorder="1" applyAlignment="1">
      <alignment horizontal="right" vertical="center" wrapText="1" readingOrder="1"/>
      <protection/>
    </xf>
    <xf numFmtId="0" fontId="2" fillId="34" borderId="38" xfId="51" applyNumberFormat="1" applyFont="1" applyFill="1" applyBorder="1" applyAlignment="1">
      <alignment horizontal="center" vertical="center" wrapText="1" readingOrder="1"/>
      <protection/>
    </xf>
    <xf numFmtId="0" fontId="2" fillId="34" borderId="39" xfId="51" applyNumberFormat="1" applyFont="1" applyFill="1" applyBorder="1" applyAlignment="1">
      <alignment horizontal="left" vertical="center" wrapText="1" readingOrder="1"/>
      <protection/>
    </xf>
    <xf numFmtId="10" fontId="2" fillId="34" borderId="40" xfId="51" applyNumberFormat="1" applyFont="1" applyFill="1" applyBorder="1" applyAlignment="1">
      <alignment horizontal="right" vertical="center" wrapText="1" readingOrder="1"/>
      <protection/>
    </xf>
    <xf numFmtId="10" fontId="2" fillId="0" borderId="25" xfId="51" applyNumberFormat="1" applyFont="1" applyFill="1" applyBorder="1" applyAlignment="1">
      <alignment horizontal="right" vertical="center" wrapText="1" readingOrder="1"/>
      <protection/>
    </xf>
    <xf numFmtId="4" fontId="3" fillId="33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0" fontId="3" fillId="0" borderId="12" xfId="51" applyNumberFormat="1" applyFont="1" applyFill="1" applyBorder="1" applyAlignment="1">
      <alignment horizontal="center" vertical="center" wrapText="1" readingOrder="1"/>
      <protection/>
    </xf>
    <xf numFmtId="0" fontId="25" fillId="0" borderId="38" xfId="51" applyNumberFormat="1" applyFont="1" applyFill="1" applyBorder="1" applyAlignment="1">
      <alignment horizontal="center" vertical="center" wrapText="1" readingOrder="1"/>
      <protection/>
    </xf>
    <xf numFmtId="3" fontId="2" fillId="34" borderId="39" xfId="51" applyNumberFormat="1" applyFont="1" applyFill="1" applyBorder="1" applyAlignment="1">
      <alignment horizontal="center" vertical="center" wrapText="1" readingOrder="1"/>
      <protection/>
    </xf>
    <xf numFmtId="0" fontId="25" fillId="0" borderId="41" xfId="51" applyNumberFormat="1" applyFont="1" applyFill="1" applyBorder="1" applyAlignment="1">
      <alignment horizontal="center" vertical="center" wrapText="1" readingOrder="1"/>
      <protection/>
    </xf>
    <xf numFmtId="0" fontId="25" fillId="0" borderId="42" xfId="51" applyNumberFormat="1" applyFont="1" applyFill="1" applyBorder="1" applyAlignment="1">
      <alignment horizontal="center" vertical="center" wrapText="1" readingOrder="1"/>
      <protection/>
    </xf>
    <xf numFmtId="0" fontId="25" fillId="0" borderId="43" xfId="51" applyNumberFormat="1" applyFont="1" applyFill="1" applyBorder="1" applyAlignment="1">
      <alignment horizontal="center" vertical="center" wrapText="1" readingOrder="1"/>
      <protection/>
    </xf>
    <xf numFmtId="0" fontId="25" fillId="0" borderId="44" xfId="51" applyNumberFormat="1" applyFont="1" applyFill="1" applyBorder="1" applyAlignment="1">
      <alignment horizontal="center" vertical="top" wrapText="1" readingOrder="1"/>
      <protection/>
    </xf>
    <xf numFmtId="0" fontId="31" fillId="0" borderId="39" xfId="51" applyNumberFormat="1" applyFont="1" applyFill="1" applyBorder="1" applyAlignment="1">
      <alignment horizontal="center" vertical="center" wrapText="1" readingOrder="1"/>
      <protection/>
    </xf>
    <xf numFmtId="0" fontId="31" fillId="0" borderId="23" xfId="51" applyNumberFormat="1" applyFont="1" applyFill="1" applyBorder="1" applyAlignment="1">
      <alignment horizontal="center" vertical="center" wrapText="1" readingOrder="1"/>
      <protection/>
    </xf>
    <xf numFmtId="0" fontId="31" fillId="0" borderId="45" xfId="51" applyNumberFormat="1" applyFont="1" applyFill="1" applyBorder="1" applyAlignment="1">
      <alignment horizontal="center" vertical="center" wrapText="1" readingOrder="1"/>
      <protection/>
    </xf>
    <xf numFmtId="3" fontId="2" fillId="34" borderId="21" xfId="51" applyNumberFormat="1" applyFont="1" applyFill="1" applyBorder="1" applyAlignment="1">
      <alignment horizontal="center" vertical="center" wrapText="1" readingOrder="1"/>
      <protection/>
    </xf>
    <xf numFmtId="3" fontId="3" fillId="0" borderId="23" xfId="51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46" xfId="52" applyNumberFormat="1" applyFont="1" applyFill="1" applyBorder="1" applyAlignment="1">
      <alignment horizontal="left" vertical="center"/>
      <protection/>
    </xf>
    <xf numFmtId="0" fontId="9" fillId="38" borderId="47" xfId="51" applyNumberFormat="1" applyFont="1" applyFill="1" applyBorder="1" applyAlignment="1">
      <alignment horizontal="center" vertical="top" wrapText="1" readingOrder="1"/>
      <protection/>
    </xf>
    <xf numFmtId="3" fontId="3" fillId="0" borderId="23" xfId="5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1" xfId="51" applyNumberFormat="1" applyFont="1" applyFill="1" applyBorder="1" applyAlignment="1">
      <alignment horizontal="right" vertical="top" wrapText="1" readingOrder="1"/>
      <protection/>
    </xf>
    <xf numFmtId="3" fontId="4" fillId="0" borderId="11" xfId="52" applyNumberFormat="1" applyFont="1" applyFill="1" applyBorder="1">
      <alignment/>
      <protection/>
    </xf>
    <xf numFmtId="3" fontId="3" fillId="33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2" fillId="33" borderId="26" xfId="51" applyNumberFormat="1" applyFont="1" applyFill="1" applyBorder="1" applyAlignment="1">
      <alignment horizontal="left" vertical="center" wrapText="1"/>
      <protection/>
    </xf>
    <xf numFmtId="49" fontId="2" fillId="34" borderId="26" xfId="51" applyNumberFormat="1" applyFont="1" applyFill="1" applyBorder="1" applyAlignment="1">
      <alignment horizontal="left" vertical="center" wrapText="1" readingOrder="1"/>
      <protection/>
    </xf>
    <xf numFmtId="49" fontId="2" fillId="34" borderId="26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33" borderId="26" xfId="51" applyNumberFormat="1" applyFont="1" applyFill="1" applyBorder="1" applyAlignment="1">
      <alignment horizontal="left" vertical="center" wrapText="1" readingOrder="1"/>
      <protection/>
    </xf>
    <xf numFmtId="49" fontId="2" fillId="0" borderId="48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37" borderId="26" xfId="51" applyNumberFormat="1" applyFont="1" applyFill="1" applyBorder="1" applyAlignment="1" applyProtection="1">
      <alignment horizontal="left" vertical="center" wrapText="1" readingOrder="1"/>
      <protection locked="0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3" fontId="2" fillId="34" borderId="39" xfId="51" applyNumberFormat="1" applyFont="1" applyFill="1" applyBorder="1" applyAlignment="1">
      <alignment horizontal="right" vertical="center" wrapText="1" readingOrder="1"/>
      <protection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3" fontId="8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8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1" xfId="51" applyNumberFormat="1" applyFont="1" applyFill="1" applyBorder="1" applyAlignment="1">
      <alignment horizontal="right" vertical="center" wrapText="1" readingOrder="1"/>
      <protection/>
    </xf>
    <xf numFmtId="166" fontId="2" fillId="33" borderId="26" xfId="51" applyNumberFormat="1" applyFont="1" applyFill="1" applyBorder="1" applyAlignment="1">
      <alignment horizontal="left" vertical="center" wrapText="1"/>
      <protection/>
    </xf>
    <xf numFmtId="4" fontId="2" fillId="34" borderId="39" xfId="51" applyNumberFormat="1" applyFont="1" applyFill="1" applyBorder="1" applyAlignment="1">
      <alignment horizontal="right" vertical="center" wrapText="1" readingOrder="1"/>
      <protection/>
    </xf>
    <xf numFmtId="4" fontId="2" fillId="33" borderId="11" xfId="51" applyNumberFormat="1" applyFont="1" applyFill="1" applyBorder="1" applyAlignment="1">
      <alignment horizontal="right" vertical="center" wrapText="1" readingOrder="1"/>
      <protection/>
    </xf>
    <xf numFmtId="4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4" fontId="2" fillId="34" borderId="11" xfId="51" applyNumberFormat="1" applyFont="1" applyFill="1" applyBorder="1" applyAlignment="1">
      <alignment horizontal="right" vertical="center" wrapText="1" readingOrder="1"/>
      <protection/>
    </xf>
    <xf numFmtId="4" fontId="28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11" xfId="51" applyNumberFormat="1" applyFont="1" applyFill="1" applyBorder="1" applyAlignment="1">
      <alignment horizontal="right" vertical="center" wrapText="1" readingOrder="1"/>
      <protection/>
    </xf>
    <xf numFmtId="4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4" fontId="3" fillId="37" borderId="21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4" borderId="49" xfId="51" applyNumberFormat="1" applyFont="1" applyFill="1" applyBorder="1" applyAlignment="1">
      <alignment horizontal="left" vertical="top" wrapText="1" readingOrder="1"/>
      <protection/>
    </xf>
    <xf numFmtId="49" fontId="2" fillId="33" borderId="50" xfId="51" applyNumberFormat="1" applyFont="1" applyFill="1" applyBorder="1" applyAlignment="1">
      <alignment horizontal="left" vertical="top" wrapText="1" readingOrder="1"/>
      <protection/>
    </xf>
    <xf numFmtId="49" fontId="3" fillId="0" borderId="36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33" borderId="50" xfId="51" applyNumberFormat="1" applyFont="1" applyFill="1" applyBorder="1" applyAlignment="1">
      <alignment horizontal="left" vertical="center" wrapText="1" readingOrder="1"/>
      <protection/>
    </xf>
    <xf numFmtId="49" fontId="3" fillId="0" borderId="51" xfId="51" applyNumberFormat="1" applyFont="1" applyFill="1" applyBorder="1" applyAlignment="1" applyProtection="1">
      <alignment horizontal="left" vertical="center" wrapText="1" readingOrder="1"/>
      <protection locked="0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3" xfId="51" applyNumberFormat="1" applyFont="1" applyFill="1" applyBorder="1" applyAlignment="1">
      <alignment vertical="center" wrapText="1" readingOrder="1"/>
      <protection/>
    </xf>
    <xf numFmtId="4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46" xfId="51" applyNumberFormat="1" applyFont="1" applyFill="1" applyBorder="1" applyAlignment="1" applyProtection="1">
      <alignment horizontal="left" vertical="center" wrapText="1" readingOrder="1"/>
      <protection locked="0"/>
    </xf>
    <xf numFmtId="0" fontId="9" fillId="38" borderId="42" xfId="51" applyNumberFormat="1" applyFont="1" applyFill="1" applyBorder="1" applyAlignment="1">
      <alignment horizontal="center" vertical="top" wrapText="1" readingOrder="1"/>
      <protection/>
    </xf>
    <xf numFmtId="0" fontId="9" fillId="38" borderId="43" xfId="51" applyNumberFormat="1" applyFont="1" applyFill="1" applyBorder="1" applyAlignment="1">
      <alignment horizontal="center" vertical="top" wrapText="1" readingOrder="1"/>
      <protection/>
    </xf>
    <xf numFmtId="0" fontId="9" fillId="38" borderId="44" xfId="51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164" fontId="3" fillId="33" borderId="13" xfId="0" applyNumberFormat="1" applyFont="1" applyFill="1" applyBorder="1" applyAlignment="1">
      <alignment vertical="center" wrapText="1"/>
    </xf>
    <xf numFmtId="49" fontId="3" fillId="33" borderId="37" xfId="0" applyNumberFormat="1" applyFont="1" applyFill="1" applyBorder="1" applyAlignment="1">
      <alignment vertical="center" wrapText="1"/>
    </xf>
    <xf numFmtId="0" fontId="34" fillId="0" borderId="0" xfId="53" applyFont="1">
      <alignment/>
      <protection/>
    </xf>
    <xf numFmtId="3" fontId="34" fillId="0" borderId="0" xfId="53" applyNumberFormat="1" applyFont="1">
      <alignment/>
      <protection/>
    </xf>
    <xf numFmtId="164" fontId="3" fillId="0" borderId="0" xfId="0" applyNumberFormat="1" applyFont="1" applyAlignment="1">
      <alignment vertical="center" wrapText="1"/>
    </xf>
    <xf numFmtId="0" fontId="8" fillId="0" borderId="0" xfId="51" applyNumberFormat="1" applyFont="1" applyFill="1" applyBorder="1" applyAlignment="1">
      <alignment vertical="center" wrapText="1" readingOrder="1"/>
      <protection/>
    </xf>
    <xf numFmtId="0" fontId="5" fillId="0" borderId="0" xfId="52" applyFont="1" applyFill="1" applyBorder="1" applyAlignment="1">
      <alignment vertical="center" wrapText="1"/>
      <protection/>
    </xf>
    <xf numFmtId="0" fontId="10" fillId="0" borderId="0" xfId="51" applyNumberFormat="1" applyFont="1" applyFill="1" applyBorder="1" applyAlignment="1">
      <alignment horizontal="center" vertical="center" wrapText="1" readingOrder="1"/>
      <protection/>
    </xf>
    <xf numFmtId="0" fontId="11" fillId="0" borderId="0" xfId="5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17" fillId="33" borderId="54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vertical="center" wrapText="1"/>
    </xf>
    <xf numFmtId="0" fontId="21" fillId="33" borderId="56" xfId="0" applyFont="1" applyFill="1" applyBorder="1" applyAlignment="1">
      <alignment vertical="center" wrapText="1"/>
    </xf>
    <xf numFmtId="0" fontId="17" fillId="41" borderId="57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/>
    </xf>
    <xf numFmtId="0" fontId="21" fillId="33" borderId="59" xfId="0" applyFont="1" applyFill="1" applyBorder="1" applyAlignment="1">
      <alignment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top"/>
    </xf>
    <xf numFmtId="0" fontId="17" fillId="33" borderId="62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vertical="center" wrapText="1"/>
    </xf>
    <xf numFmtId="0" fontId="21" fillId="33" borderId="63" xfId="0" applyFont="1" applyFill="1" applyBorder="1" applyAlignment="1">
      <alignment vertical="center" wrapText="1"/>
    </xf>
    <xf numFmtId="0" fontId="17" fillId="33" borderId="5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vertical="center" wrapText="1"/>
    </xf>
    <xf numFmtId="0" fontId="21" fillId="33" borderId="64" xfId="0" applyFont="1" applyFill="1" applyBorder="1" applyAlignment="1">
      <alignment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21" fillId="33" borderId="65" xfId="0" applyFont="1" applyFill="1" applyBorder="1" applyAlignment="1">
      <alignment vertical="center" wrapText="1"/>
    </xf>
    <xf numFmtId="0" fontId="21" fillId="33" borderId="39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4" fontId="3" fillId="0" borderId="66" xfId="51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67" xfId="51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68" xfId="51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49" xfId="51" applyNumberFormat="1" applyFont="1" applyFill="1" applyBorder="1" applyAlignment="1">
      <alignment horizontal="center" vertical="top" wrapText="1" readingOrder="1"/>
      <protection/>
    </xf>
    <xf numFmtId="0" fontId="25" fillId="0" borderId="69" xfId="51" applyNumberFormat="1" applyFont="1" applyFill="1" applyBorder="1" applyAlignment="1">
      <alignment horizontal="center" vertical="top" wrapText="1" readingOrder="1"/>
      <protection/>
    </xf>
    <xf numFmtId="0" fontId="25" fillId="0" borderId="70" xfId="51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70" fillId="0" borderId="72" xfId="0" applyFont="1" applyBorder="1" applyAlignment="1">
      <alignment/>
    </xf>
    <xf numFmtId="0" fontId="70" fillId="0" borderId="73" xfId="0" applyFont="1" applyBorder="1" applyAlignment="1">
      <alignment/>
    </xf>
    <xf numFmtId="164" fontId="2" fillId="37" borderId="22" xfId="0" applyNumberFormat="1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2" sqref="A2:E2"/>
    </sheetView>
  </sheetViews>
  <sheetFormatPr defaultColWidth="8.796875" defaultRowHeight="14.25"/>
  <cols>
    <col min="1" max="1" width="4.69921875" style="22" customWidth="1"/>
    <col min="2" max="2" width="40.69921875" style="22" customWidth="1"/>
    <col min="3" max="4" width="12.8984375" style="71" customWidth="1"/>
    <col min="5" max="5" width="12.3984375" style="22" customWidth="1"/>
    <col min="6" max="6" width="8" style="23" customWidth="1"/>
    <col min="7" max="16384" width="9" style="22" customWidth="1"/>
  </cols>
  <sheetData>
    <row r="1" spans="1:6" ht="27.75" customHeight="1">
      <c r="A1" s="255" t="s">
        <v>181</v>
      </c>
      <c r="B1" s="256"/>
      <c r="C1" s="256"/>
      <c r="D1" s="256"/>
      <c r="E1" s="256"/>
      <c r="F1" s="257"/>
    </row>
    <row r="2" spans="1:5" ht="25.5" customHeight="1">
      <c r="A2" s="253" t="s">
        <v>192</v>
      </c>
      <c r="B2" s="254"/>
      <c r="C2" s="254"/>
      <c r="D2" s="254"/>
      <c r="E2" s="254"/>
    </row>
    <row r="3" spans="1:5" ht="28.5" customHeight="1" thickBot="1">
      <c r="A3" s="253" t="s">
        <v>122</v>
      </c>
      <c r="B3" s="254"/>
      <c r="C3" s="254"/>
      <c r="D3" s="254"/>
      <c r="E3" s="254"/>
    </row>
    <row r="4" spans="1:6" s="110" customFormat="1" ht="54.75" customHeight="1">
      <c r="A4" s="142" t="s">
        <v>1</v>
      </c>
      <c r="B4" s="143" t="s">
        <v>2</v>
      </c>
      <c r="C4" s="143" t="s">
        <v>123</v>
      </c>
      <c r="D4" s="143" t="s">
        <v>97</v>
      </c>
      <c r="E4" s="143" t="s">
        <v>124</v>
      </c>
      <c r="F4" s="144" t="s">
        <v>180</v>
      </c>
    </row>
    <row r="5" spans="1:6" s="141" customFormat="1" ht="12.75" customHeight="1">
      <c r="A5" s="145">
        <v>1</v>
      </c>
      <c r="B5" s="140">
        <v>2</v>
      </c>
      <c r="C5" s="140">
        <v>3</v>
      </c>
      <c r="D5" s="140">
        <v>4</v>
      </c>
      <c r="E5" s="140">
        <v>5</v>
      </c>
      <c r="F5" s="146">
        <v>6</v>
      </c>
    </row>
    <row r="6" spans="1:6" ht="15" thickBot="1">
      <c r="A6" s="62" t="s">
        <v>3</v>
      </c>
      <c r="B6" s="63" t="s">
        <v>87</v>
      </c>
      <c r="C6" s="72"/>
      <c r="D6" s="72"/>
      <c r="E6" s="64"/>
      <c r="F6" s="147"/>
    </row>
    <row r="7" spans="1:6" ht="14.25">
      <c r="A7" s="65"/>
      <c r="B7" s="66" t="s">
        <v>88</v>
      </c>
      <c r="C7" s="179">
        <v>462031</v>
      </c>
      <c r="D7" s="179">
        <v>462031</v>
      </c>
      <c r="E7" s="179">
        <v>462031</v>
      </c>
      <c r="F7" s="161">
        <f>E7/D7</f>
        <v>1</v>
      </c>
    </row>
    <row r="8" spans="1:6" ht="14.25">
      <c r="A8" s="12"/>
      <c r="B8" s="11" t="s">
        <v>89</v>
      </c>
      <c r="C8" s="59">
        <v>158096</v>
      </c>
      <c r="D8" s="59">
        <v>158096</v>
      </c>
      <c r="E8" s="59">
        <v>158096</v>
      </c>
      <c r="F8" s="148">
        <f>E8/D8</f>
        <v>1</v>
      </c>
    </row>
    <row r="9" spans="1:6" ht="14.25">
      <c r="A9" s="15" t="s">
        <v>7</v>
      </c>
      <c r="B9" s="16" t="s">
        <v>90</v>
      </c>
      <c r="C9" s="61">
        <v>0</v>
      </c>
      <c r="D9" s="61">
        <v>0</v>
      </c>
      <c r="E9" s="61">
        <v>0</v>
      </c>
      <c r="F9" s="149" t="s">
        <v>154</v>
      </c>
    </row>
    <row r="10" spans="1:6" ht="14.25">
      <c r="A10" s="17"/>
      <c r="B10" s="18" t="s">
        <v>91</v>
      </c>
      <c r="C10" s="108">
        <v>273311</v>
      </c>
      <c r="D10" s="108">
        <v>273311</v>
      </c>
      <c r="E10" s="108">
        <v>273311</v>
      </c>
      <c r="F10" s="148">
        <f>E10/D10</f>
        <v>1</v>
      </c>
    </row>
    <row r="11" spans="1:6" ht="15" thickBot="1">
      <c r="A11" s="19"/>
      <c r="B11" s="20" t="s">
        <v>90</v>
      </c>
      <c r="C11" s="109">
        <v>0</v>
      </c>
      <c r="D11" s="109">
        <v>0</v>
      </c>
      <c r="E11" s="109">
        <v>0</v>
      </c>
      <c r="F11" s="157" t="s">
        <v>154</v>
      </c>
    </row>
    <row r="12" spans="1:8" ht="18.75" customHeight="1">
      <c r="A12" s="158" t="s">
        <v>31</v>
      </c>
      <c r="B12" s="159" t="s">
        <v>4</v>
      </c>
      <c r="C12" s="195">
        <f>+C13+C18+C24+C29+C33+C34+C35</f>
        <v>6663000</v>
      </c>
      <c r="D12" s="195">
        <f>+D13+D18+D24+D29+D33+D34+D35</f>
        <v>6710318</v>
      </c>
      <c r="E12" s="195">
        <f>+E13+E18+E24+E29+E33+E34+E35</f>
        <v>6698463</v>
      </c>
      <c r="F12" s="160">
        <f>E12/D12</f>
        <v>0.9982</v>
      </c>
      <c r="H12" s="24"/>
    </row>
    <row r="13" spans="1:6" ht="18.75" customHeight="1">
      <c r="A13" s="1" t="s">
        <v>5</v>
      </c>
      <c r="B13" s="2" t="s">
        <v>6</v>
      </c>
      <c r="C13" s="58">
        <f>SUM(C14:C17)</f>
        <v>340000</v>
      </c>
      <c r="D13" s="58">
        <f>SUM(D14:D17)</f>
        <v>480000</v>
      </c>
      <c r="E13" s="58">
        <f>SUM(E14:E17)</f>
        <v>468093</v>
      </c>
      <c r="F13" s="151">
        <f aca="true" t="shared" si="0" ref="F13:F80">E13/D13</f>
        <v>0.9752</v>
      </c>
    </row>
    <row r="14" spans="1:6" ht="17.25" customHeight="1">
      <c r="A14" s="3" t="s">
        <v>7</v>
      </c>
      <c r="B14" s="4" t="s">
        <v>8</v>
      </c>
      <c r="C14" s="59">
        <v>3060</v>
      </c>
      <c r="D14" s="59">
        <v>2400</v>
      </c>
      <c r="E14" s="59">
        <v>2400</v>
      </c>
      <c r="F14" s="148">
        <f t="shared" si="0"/>
        <v>1</v>
      </c>
    </row>
    <row r="15" spans="1:6" ht="17.25" customHeight="1">
      <c r="A15" s="3" t="s">
        <v>7</v>
      </c>
      <c r="B15" s="4" t="s">
        <v>9</v>
      </c>
      <c r="C15" s="59">
        <v>0</v>
      </c>
      <c r="D15" s="59">
        <v>0</v>
      </c>
      <c r="E15" s="59">
        <v>0</v>
      </c>
      <c r="F15" s="148" t="s">
        <v>154</v>
      </c>
    </row>
    <row r="16" spans="1:6" ht="17.25" customHeight="1">
      <c r="A16" s="3" t="s">
        <v>7</v>
      </c>
      <c r="B16" s="4" t="s">
        <v>10</v>
      </c>
      <c r="C16" s="59">
        <v>20000</v>
      </c>
      <c r="D16" s="59">
        <v>0</v>
      </c>
      <c r="E16" s="59">
        <v>0</v>
      </c>
      <c r="F16" s="148" t="s">
        <v>154</v>
      </c>
    </row>
    <row r="17" spans="1:6" ht="17.25" customHeight="1">
      <c r="A17" s="3" t="s">
        <v>7</v>
      </c>
      <c r="B17" s="4" t="s">
        <v>11</v>
      </c>
      <c r="C17" s="59">
        <v>316940</v>
      </c>
      <c r="D17" s="59">
        <v>477600</v>
      </c>
      <c r="E17" s="59">
        <v>465693</v>
      </c>
      <c r="F17" s="148">
        <f t="shared" si="0"/>
        <v>0.9751</v>
      </c>
    </row>
    <row r="18" spans="1:6" ht="18.75" customHeight="1">
      <c r="A18" s="1" t="s">
        <v>12</v>
      </c>
      <c r="B18" s="2" t="s">
        <v>13</v>
      </c>
      <c r="C18" s="58">
        <f>SUM(C19:C23)</f>
        <v>6313000</v>
      </c>
      <c r="D18" s="58">
        <f>SUM(D19:D23)</f>
        <v>6182800</v>
      </c>
      <c r="E18" s="58">
        <f>SUM(E19:E23)</f>
        <v>6182800</v>
      </c>
      <c r="F18" s="151">
        <f t="shared" si="0"/>
        <v>1</v>
      </c>
    </row>
    <row r="19" spans="1:6" ht="17.25" customHeight="1">
      <c r="A19" s="3" t="s">
        <v>7</v>
      </c>
      <c r="B19" s="4" t="s">
        <v>15</v>
      </c>
      <c r="C19" s="59">
        <v>6313000</v>
      </c>
      <c r="D19" s="59">
        <v>6182800</v>
      </c>
      <c r="E19" s="59">
        <v>6182800</v>
      </c>
      <c r="F19" s="148">
        <f t="shared" si="0"/>
        <v>1</v>
      </c>
    </row>
    <row r="20" spans="1:6" ht="17.25" customHeight="1">
      <c r="A20" s="3"/>
      <c r="B20" s="4" t="s">
        <v>14</v>
      </c>
      <c r="C20" s="59">
        <v>0</v>
      </c>
      <c r="D20" s="59">
        <v>0</v>
      </c>
      <c r="E20" s="59">
        <v>0</v>
      </c>
      <c r="F20" s="148" t="s">
        <v>154</v>
      </c>
    </row>
    <row r="21" spans="1:6" ht="17.25" customHeight="1">
      <c r="A21" s="3" t="s">
        <v>7</v>
      </c>
      <c r="B21" s="4" t="s">
        <v>16</v>
      </c>
      <c r="C21" s="59">
        <v>0</v>
      </c>
      <c r="D21" s="59">
        <v>0</v>
      </c>
      <c r="E21" s="59">
        <v>0</v>
      </c>
      <c r="F21" s="148" t="s">
        <v>154</v>
      </c>
    </row>
    <row r="22" spans="1:6" ht="17.25" customHeight="1">
      <c r="A22" s="3" t="s">
        <v>7</v>
      </c>
      <c r="B22" s="4" t="s">
        <v>17</v>
      </c>
      <c r="C22" s="59">
        <v>0</v>
      </c>
      <c r="D22" s="59">
        <v>0</v>
      </c>
      <c r="E22" s="59">
        <v>0</v>
      </c>
      <c r="F22" s="148" t="s">
        <v>154</v>
      </c>
    </row>
    <row r="23" spans="1:6" ht="17.25" customHeight="1">
      <c r="A23" s="3" t="s">
        <v>7</v>
      </c>
      <c r="B23" s="4" t="s">
        <v>18</v>
      </c>
      <c r="C23" s="59">
        <v>0</v>
      </c>
      <c r="D23" s="59">
        <v>0</v>
      </c>
      <c r="E23" s="59">
        <v>0</v>
      </c>
      <c r="F23" s="148" t="s">
        <v>154</v>
      </c>
    </row>
    <row r="24" spans="1:6" ht="25.5" customHeight="1">
      <c r="A24" s="1" t="s">
        <v>19</v>
      </c>
      <c r="B24" s="2" t="s">
        <v>20</v>
      </c>
      <c r="C24" s="58">
        <f>SUM(C25:C28)</f>
        <v>0</v>
      </c>
      <c r="D24" s="58">
        <f>SUM(D25:D28)</f>
        <v>0</v>
      </c>
      <c r="E24" s="58">
        <f>SUM(E25:E28)</f>
        <v>0</v>
      </c>
      <c r="F24" s="151" t="s">
        <v>154</v>
      </c>
    </row>
    <row r="25" spans="1:6" ht="17.25" customHeight="1">
      <c r="A25" s="3" t="s">
        <v>7</v>
      </c>
      <c r="B25" s="4" t="s">
        <v>21</v>
      </c>
      <c r="C25" s="59">
        <v>0</v>
      </c>
      <c r="D25" s="59">
        <v>0</v>
      </c>
      <c r="E25" s="59">
        <v>0</v>
      </c>
      <c r="F25" s="148" t="s">
        <v>154</v>
      </c>
    </row>
    <row r="26" spans="1:6" ht="17.25" customHeight="1">
      <c r="A26" s="3" t="s">
        <v>7</v>
      </c>
      <c r="B26" s="4" t="s">
        <v>16</v>
      </c>
      <c r="C26" s="59">
        <v>0</v>
      </c>
      <c r="D26" s="59">
        <v>0</v>
      </c>
      <c r="E26" s="59">
        <v>0</v>
      </c>
      <c r="F26" s="148" t="s">
        <v>154</v>
      </c>
    </row>
    <row r="27" spans="1:6" ht="17.25" customHeight="1">
      <c r="A27" s="3" t="s">
        <v>7</v>
      </c>
      <c r="B27" s="4" t="s">
        <v>17</v>
      </c>
      <c r="C27" s="59">
        <v>0</v>
      </c>
      <c r="D27" s="59">
        <v>0</v>
      </c>
      <c r="E27" s="59">
        <v>0</v>
      </c>
      <c r="F27" s="148" t="s">
        <v>154</v>
      </c>
    </row>
    <row r="28" spans="1:6" ht="17.25" customHeight="1">
      <c r="A28" s="3" t="s">
        <v>7</v>
      </c>
      <c r="B28" s="4" t="s">
        <v>18</v>
      </c>
      <c r="C28" s="59">
        <v>0</v>
      </c>
      <c r="D28" s="59">
        <v>0</v>
      </c>
      <c r="E28" s="59">
        <v>0</v>
      </c>
      <c r="F28" s="148" t="s">
        <v>154</v>
      </c>
    </row>
    <row r="29" spans="1:6" ht="18.75" customHeight="1">
      <c r="A29" s="1" t="s">
        <v>22</v>
      </c>
      <c r="B29" s="2" t="s">
        <v>23</v>
      </c>
      <c r="C29" s="58">
        <f>SUM(C30:C32)</f>
        <v>0</v>
      </c>
      <c r="D29" s="58">
        <f>SUM(D30:D32)</f>
        <v>43118</v>
      </c>
      <c r="E29" s="58">
        <f>SUM(E30:E32)</f>
        <v>43118</v>
      </c>
      <c r="F29" s="151">
        <f t="shared" si="0"/>
        <v>1</v>
      </c>
    </row>
    <row r="30" spans="1:6" ht="17.25" customHeight="1">
      <c r="A30" s="3" t="s">
        <v>7</v>
      </c>
      <c r="B30" s="4" t="s">
        <v>16</v>
      </c>
      <c r="C30" s="59">
        <v>0</v>
      </c>
      <c r="D30" s="59">
        <v>43118</v>
      </c>
      <c r="E30" s="59">
        <v>43118</v>
      </c>
      <c r="F30" s="148">
        <f t="shared" si="0"/>
        <v>1</v>
      </c>
    </row>
    <row r="31" spans="1:6" ht="17.25" customHeight="1">
      <c r="A31" s="3" t="s">
        <v>7</v>
      </c>
      <c r="B31" s="4" t="s">
        <v>24</v>
      </c>
      <c r="C31" s="59">
        <v>0</v>
      </c>
      <c r="D31" s="59">
        <v>0</v>
      </c>
      <c r="E31" s="59">
        <v>0</v>
      </c>
      <c r="F31" s="148" t="s">
        <v>154</v>
      </c>
    </row>
    <row r="32" spans="1:6" ht="17.25" customHeight="1">
      <c r="A32" s="3" t="s">
        <v>7</v>
      </c>
      <c r="B32" s="4" t="s">
        <v>18</v>
      </c>
      <c r="C32" s="59">
        <v>0</v>
      </c>
      <c r="D32" s="59">
        <v>0</v>
      </c>
      <c r="E32" s="59">
        <v>0</v>
      </c>
      <c r="F32" s="148" t="s">
        <v>154</v>
      </c>
    </row>
    <row r="33" spans="1:6" ht="30.75" customHeight="1">
      <c r="A33" s="1" t="s">
        <v>25</v>
      </c>
      <c r="B33" s="2" t="s">
        <v>26</v>
      </c>
      <c r="C33" s="196">
        <v>0</v>
      </c>
      <c r="D33" s="196">
        <v>0</v>
      </c>
      <c r="E33" s="196">
        <v>0</v>
      </c>
      <c r="F33" s="151" t="s">
        <v>154</v>
      </c>
    </row>
    <row r="34" spans="1:6" ht="18.75" customHeight="1">
      <c r="A34" s="1" t="s">
        <v>27</v>
      </c>
      <c r="B34" s="2" t="s">
        <v>28</v>
      </c>
      <c r="C34" s="196">
        <v>10000</v>
      </c>
      <c r="D34" s="196">
        <v>4400</v>
      </c>
      <c r="E34" s="196">
        <v>4452</v>
      </c>
      <c r="F34" s="151">
        <f t="shared" si="0"/>
        <v>1.0118</v>
      </c>
    </row>
    <row r="35" spans="1:6" ht="18.75" customHeight="1">
      <c r="A35" s="1" t="s">
        <v>29</v>
      </c>
      <c r="B35" s="2" t="s">
        <v>30</v>
      </c>
      <c r="C35" s="196">
        <v>0</v>
      </c>
      <c r="D35" s="196">
        <v>0</v>
      </c>
      <c r="E35" s="196">
        <v>0</v>
      </c>
      <c r="F35" s="151" t="s">
        <v>154</v>
      </c>
    </row>
    <row r="36" spans="1:6" ht="18.75" customHeight="1">
      <c r="A36" s="5" t="s">
        <v>67</v>
      </c>
      <c r="B36" s="6" t="s">
        <v>32</v>
      </c>
      <c r="C36" s="197">
        <f>+C37+C73+C74</f>
        <v>6706000</v>
      </c>
      <c r="D36" s="197">
        <f>+D37+D73+D74</f>
        <v>6602255</v>
      </c>
      <c r="E36" s="197">
        <f>+E37+E73+E74</f>
        <v>6515604</v>
      </c>
      <c r="F36" s="150">
        <f t="shared" si="0"/>
        <v>0.9869</v>
      </c>
    </row>
    <row r="37" spans="1:6" ht="18.75" customHeight="1">
      <c r="A37" s="1" t="s">
        <v>5</v>
      </c>
      <c r="B37" s="2" t="s">
        <v>33</v>
      </c>
      <c r="C37" s="58">
        <f>+C38+C41+C42+C52+C60+C65+C69+C72</f>
        <v>6706000</v>
      </c>
      <c r="D37" s="58">
        <f>+D38+D41+D42+D52+D60+D65+D69+D72</f>
        <v>6579900</v>
      </c>
      <c r="E37" s="58">
        <f>+E38+E41+E42+E52+E60+E65+E69+E72</f>
        <v>6493309</v>
      </c>
      <c r="F37" s="151">
        <f t="shared" si="0"/>
        <v>0.9868</v>
      </c>
    </row>
    <row r="38" spans="1:6" ht="18.75" customHeight="1">
      <c r="A38" s="7" t="s">
        <v>7</v>
      </c>
      <c r="B38" s="8" t="s">
        <v>34</v>
      </c>
      <c r="C38" s="196">
        <v>612500</v>
      </c>
      <c r="D38" s="196">
        <v>757090</v>
      </c>
      <c r="E38" s="198">
        <v>745908</v>
      </c>
      <c r="F38" s="151">
        <f t="shared" si="0"/>
        <v>0.9852</v>
      </c>
    </row>
    <row r="39" spans="1:6" ht="18.75" customHeight="1">
      <c r="A39" s="3"/>
      <c r="B39" s="100" t="s">
        <v>174</v>
      </c>
      <c r="C39" s="199">
        <v>550000</v>
      </c>
      <c r="D39" s="199">
        <v>580000</v>
      </c>
      <c r="E39" s="200">
        <v>579384</v>
      </c>
      <c r="F39" s="148">
        <f>E39/D39</f>
        <v>0.9989</v>
      </c>
    </row>
    <row r="40" spans="1:6" ht="26.25" customHeight="1">
      <c r="A40" s="3"/>
      <c r="B40" s="100" t="s">
        <v>175</v>
      </c>
      <c r="C40" s="199">
        <v>17500</v>
      </c>
      <c r="D40" s="199">
        <v>47090</v>
      </c>
      <c r="E40" s="200">
        <v>36835</v>
      </c>
      <c r="F40" s="148">
        <f>E40/D40</f>
        <v>0.7822</v>
      </c>
    </row>
    <row r="41" spans="1:6" ht="18.75" customHeight="1">
      <c r="A41" s="7" t="s">
        <v>7</v>
      </c>
      <c r="B41" s="8" t="s">
        <v>35</v>
      </c>
      <c r="C41" s="196">
        <v>584855</v>
      </c>
      <c r="D41" s="196">
        <v>565773</v>
      </c>
      <c r="E41" s="198">
        <v>551589</v>
      </c>
      <c r="F41" s="151">
        <f t="shared" si="0"/>
        <v>0.9749</v>
      </c>
    </row>
    <row r="42" spans="1:6" ht="18.75" customHeight="1">
      <c r="A42" s="7" t="s">
        <v>7</v>
      </c>
      <c r="B42" s="8" t="s">
        <v>36</v>
      </c>
      <c r="C42" s="58">
        <f>C43+C44+C45+C46+C49+C50+C51</f>
        <v>1118800</v>
      </c>
      <c r="D42" s="58">
        <f>D43+D44+D45+D46+D49+D50+D51</f>
        <v>1028372</v>
      </c>
      <c r="E42" s="58">
        <f>E43+E44+E45+E46+E49+E50+E51</f>
        <v>1007774</v>
      </c>
      <c r="F42" s="151">
        <f t="shared" si="0"/>
        <v>0.98</v>
      </c>
    </row>
    <row r="43" spans="1:6" ht="18.75" customHeight="1">
      <c r="A43" s="9" t="s">
        <v>7</v>
      </c>
      <c r="B43" s="4" t="s">
        <v>37</v>
      </c>
      <c r="C43" s="59">
        <v>65000</v>
      </c>
      <c r="D43" s="59">
        <v>52000</v>
      </c>
      <c r="E43" s="59">
        <v>50665</v>
      </c>
      <c r="F43" s="148">
        <f t="shared" si="0"/>
        <v>0.9743</v>
      </c>
    </row>
    <row r="44" spans="1:6" ht="18.75" customHeight="1">
      <c r="A44" s="9" t="s">
        <v>7</v>
      </c>
      <c r="B44" s="4" t="s">
        <v>38</v>
      </c>
      <c r="C44" s="59">
        <v>2500</v>
      </c>
      <c r="D44" s="59">
        <v>2000</v>
      </c>
      <c r="E44" s="59">
        <v>1865</v>
      </c>
      <c r="F44" s="148">
        <f t="shared" si="0"/>
        <v>0.9325</v>
      </c>
    </row>
    <row r="45" spans="1:6" ht="18.75" customHeight="1">
      <c r="A45" s="9" t="s">
        <v>7</v>
      </c>
      <c r="B45" s="4" t="s">
        <v>39</v>
      </c>
      <c r="C45" s="59">
        <v>6000</v>
      </c>
      <c r="D45" s="59">
        <v>14500</v>
      </c>
      <c r="E45" s="59">
        <v>13902</v>
      </c>
      <c r="F45" s="148">
        <f t="shared" si="0"/>
        <v>0.9588</v>
      </c>
    </row>
    <row r="46" spans="1:6" ht="18.75" customHeight="1" thickBot="1">
      <c r="A46" s="165" t="s">
        <v>7</v>
      </c>
      <c r="B46" s="156" t="s">
        <v>40</v>
      </c>
      <c r="C46" s="201">
        <v>150000</v>
      </c>
      <c r="D46" s="201">
        <v>114620</v>
      </c>
      <c r="E46" s="201">
        <v>111862</v>
      </c>
      <c r="F46" s="157">
        <f t="shared" si="0"/>
        <v>0.9759</v>
      </c>
    </row>
    <row r="47" spans="1:6" s="110" customFormat="1" ht="54.75" customHeight="1">
      <c r="A47" s="142" t="s">
        <v>1</v>
      </c>
      <c r="B47" s="143" t="s">
        <v>2</v>
      </c>
      <c r="C47" s="143" t="s">
        <v>123</v>
      </c>
      <c r="D47" s="143" t="s">
        <v>97</v>
      </c>
      <c r="E47" s="143" t="s">
        <v>124</v>
      </c>
      <c r="F47" s="144" t="s">
        <v>180</v>
      </c>
    </row>
    <row r="48" spans="1:6" s="141" customFormat="1" ht="12.75" customHeight="1">
      <c r="A48" s="145">
        <v>1</v>
      </c>
      <c r="B48" s="140">
        <v>2</v>
      </c>
      <c r="C48" s="140">
        <v>3</v>
      </c>
      <c r="D48" s="140">
        <v>4</v>
      </c>
      <c r="E48" s="140">
        <v>5</v>
      </c>
      <c r="F48" s="146">
        <v>6</v>
      </c>
    </row>
    <row r="49" spans="1:6" ht="18.75" customHeight="1">
      <c r="A49" s="9" t="s">
        <v>7</v>
      </c>
      <c r="B49" s="4" t="s">
        <v>41</v>
      </c>
      <c r="C49" s="59">
        <v>450000</v>
      </c>
      <c r="D49" s="59">
        <v>430000</v>
      </c>
      <c r="E49" s="59">
        <v>427115</v>
      </c>
      <c r="F49" s="148">
        <f t="shared" si="0"/>
        <v>0.9933</v>
      </c>
    </row>
    <row r="50" spans="1:6" ht="18.75" customHeight="1">
      <c r="A50" s="9" t="s">
        <v>7</v>
      </c>
      <c r="B50" s="4" t="s">
        <v>42</v>
      </c>
      <c r="C50" s="59">
        <v>0</v>
      </c>
      <c r="D50" s="59">
        <v>0</v>
      </c>
      <c r="E50" s="59">
        <v>0</v>
      </c>
      <c r="F50" s="148" t="s">
        <v>154</v>
      </c>
    </row>
    <row r="51" spans="1:6" ht="18.75" customHeight="1">
      <c r="A51" s="9" t="s">
        <v>7</v>
      </c>
      <c r="B51" s="4" t="s">
        <v>43</v>
      </c>
      <c r="C51" s="59">
        <v>445300</v>
      </c>
      <c r="D51" s="59">
        <v>415252</v>
      </c>
      <c r="E51" s="202">
        <v>402365</v>
      </c>
      <c r="F51" s="148">
        <f t="shared" si="0"/>
        <v>0.969</v>
      </c>
    </row>
    <row r="52" spans="1:6" ht="18.75" customHeight="1">
      <c r="A52" s="7" t="s">
        <v>7</v>
      </c>
      <c r="B52" s="8" t="s">
        <v>44</v>
      </c>
      <c r="C52" s="58">
        <f>SUM(C53:C59)</f>
        <v>94300</v>
      </c>
      <c r="D52" s="58">
        <f>SUM(D53:D59)</f>
        <v>82384</v>
      </c>
      <c r="E52" s="58">
        <f>SUM(E53:E59)</f>
        <v>82062</v>
      </c>
      <c r="F52" s="151">
        <f t="shared" si="0"/>
        <v>0.9961</v>
      </c>
    </row>
    <row r="53" spans="1:6" ht="18.75" customHeight="1">
      <c r="A53" s="9" t="s">
        <v>7</v>
      </c>
      <c r="B53" s="4" t="s">
        <v>45</v>
      </c>
      <c r="C53" s="59">
        <v>39000</v>
      </c>
      <c r="D53" s="59">
        <v>28184</v>
      </c>
      <c r="E53" s="59">
        <v>28184</v>
      </c>
      <c r="F53" s="148">
        <f t="shared" si="0"/>
        <v>1</v>
      </c>
    </row>
    <row r="54" spans="1:6" ht="18.75" customHeight="1">
      <c r="A54" s="9" t="s">
        <v>7</v>
      </c>
      <c r="B54" s="4" t="s">
        <v>46</v>
      </c>
      <c r="C54" s="59">
        <v>0</v>
      </c>
      <c r="D54" s="59">
        <v>0</v>
      </c>
      <c r="E54" s="59">
        <v>0</v>
      </c>
      <c r="F54" s="148" t="s">
        <v>154</v>
      </c>
    </row>
    <row r="55" spans="1:6" ht="18.75" customHeight="1">
      <c r="A55" s="9" t="s">
        <v>7</v>
      </c>
      <c r="B55" s="4" t="s">
        <v>47</v>
      </c>
      <c r="C55" s="59">
        <v>0</v>
      </c>
      <c r="D55" s="59">
        <v>0</v>
      </c>
      <c r="E55" s="59">
        <v>0</v>
      </c>
      <c r="F55" s="148" t="s">
        <v>154</v>
      </c>
    </row>
    <row r="56" spans="1:6" ht="18.75" customHeight="1">
      <c r="A56" s="9" t="s">
        <v>7</v>
      </c>
      <c r="B56" s="4" t="s">
        <v>48</v>
      </c>
      <c r="C56" s="59">
        <v>0</v>
      </c>
      <c r="D56" s="59">
        <v>0</v>
      </c>
      <c r="E56" s="59">
        <v>0</v>
      </c>
      <c r="F56" s="148" t="s">
        <v>154</v>
      </c>
    </row>
    <row r="57" spans="1:6" ht="18.75" customHeight="1">
      <c r="A57" s="9" t="s">
        <v>7</v>
      </c>
      <c r="B57" s="4" t="s">
        <v>49</v>
      </c>
      <c r="C57" s="59">
        <v>55000</v>
      </c>
      <c r="D57" s="59">
        <v>54000</v>
      </c>
      <c r="E57" s="59">
        <v>53813</v>
      </c>
      <c r="F57" s="148">
        <f t="shared" si="0"/>
        <v>0.9965</v>
      </c>
    </row>
    <row r="58" spans="1:6" ht="18.75" customHeight="1">
      <c r="A58" s="9" t="s">
        <v>7</v>
      </c>
      <c r="B58" s="4" t="s">
        <v>50</v>
      </c>
      <c r="C58" s="59">
        <v>0</v>
      </c>
      <c r="D58" s="59">
        <v>0</v>
      </c>
      <c r="E58" s="59">
        <v>0</v>
      </c>
      <c r="F58" s="148" t="s">
        <v>154</v>
      </c>
    </row>
    <row r="59" spans="1:6" ht="18.75" customHeight="1">
      <c r="A59" s="9" t="s">
        <v>7</v>
      </c>
      <c r="B59" s="4" t="s">
        <v>51</v>
      </c>
      <c r="C59" s="59">
        <v>300</v>
      </c>
      <c r="D59" s="59">
        <v>200</v>
      </c>
      <c r="E59" s="59">
        <v>65</v>
      </c>
      <c r="F59" s="148">
        <f t="shared" si="0"/>
        <v>0.325</v>
      </c>
    </row>
    <row r="60" spans="1:6" ht="18.75" customHeight="1">
      <c r="A60" s="7" t="s">
        <v>7</v>
      </c>
      <c r="B60" s="8" t="s">
        <v>52</v>
      </c>
      <c r="C60" s="58">
        <f>SUM(C61:C64)</f>
        <v>3510993</v>
      </c>
      <c r="D60" s="58">
        <f>SUM(D61:D64)</f>
        <v>3351066</v>
      </c>
      <c r="E60" s="58">
        <f>SUM(E61:E64)</f>
        <v>3337226</v>
      </c>
      <c r="F60" s="151">
        <f t="shared" si="0"/>
        <v>0.9959</v>
      </c>
    </row>
    <row r="61" spans="1:6" ht="18.75" customHeight="1">
      <c r="A61" s="9" t="s">
        <v>7</v>
      </c>
      <c r="B61" s="4" t="s">
        <v>53</v>
      </c>
      <c r="C61" s="59">
        <v>3508560</v>
      </c>
      <c r="D61" s="59">
        <v>3314534</v>
      </c>
      <c r="E61" s="59">
        <v>3302072</v>
      </c>
      <c r="F61" s="148">
        <f t="shared" si="0"/>
        <v>0.9962</v>
      </c>
    </row>
    <row r="62" spans="1:6" ht="18.75" customHeight="1">
      <c r="A62" s="9" t="s">
        <v>7</v>
      </c>
      <c r="B62" s="4" t="s">
        <v>54</v>
      </c>
      <c r="C62" s="59">
        <v>0</v>
      </c>
      <c r="D62" s="59">
        <v>0</v>
      </c>
      <c r="E62" s="59">
        <v>0</v>
      </c>
      <c r="F62" s="148" t="s">
        <v>154</v>
      </c>
    </row>
    <row r="63" spans="1:6" ht="18.75" customHeight="1">
      <c r="A63" s="9" t="s">
        <v>7</v>
      </c>
      <c r="B63" s="4" t="s">
        <v>55</v>
      </c>
      <c r="C63" s="59">
        <v>0</v>
      </c>
      <c r="D63" s="59">
        <v>0</v>
      </c>
      <c r="E63" s="59">
        <v>0</v>
      </c>
      <c r="F63" s="148" t="s">
        <v>154</v>
      </c>
    </row>
    <row r="64" spans="1:6" ht="18.75" customHeight="1">
      <c r="A64" s="9" t="s">
        <v>7</v>
      </c>
      <c r="B64" s="4" t="s">
        <v>56</v>
      </c>
      <c r="C64" s="59">
        <v>2433</v>
      </c>
      <c r="D64" s="59">
        <v>36532</v>
      </c>
      <c r="E64" s="59">
        <v>35154</v>
      </c>
      <c r="F64" s="148">
        <f t="shared" si="0"/>
        <v>0.9623</v>
      </c>
    </row>
    <row r="65" spans="1:6" ht="18.75" customHeight="1">
      <c r="A65" s="7" t="s">
        <v>7</v>
      </c>
      <c r="B65" s="8" t="s">
        <v>57</v>
      </c>
      <c r="C65" s="58">
        <f>SUM(C66:C68)</f>
        <v>766187</v>
      </c>
      <c r="D65" s="58">
        <f>SUM(D66:D68)</f>
        <v>780089</v>
      </c>
      <c r="E65" s="58">
        <f>SUM(E66:E68)</f>
        <v>753982</v>
      </c>
      <c r="F65" s="151">
        <f t="shared" si="0"/>
        <v>0.9665</v>
      </c>
    </row>
    <row r="66" spans="1:6" ht="18.75" customHeight="1">
      <c r="A66" s="9" t="s">
        <v>7</v>
      </c>
      <c r="B66" s="4" t="s">
        <v>58</v>
      </c>
      <c r="C66" s="59">
        <v>610240</v>
      </c>
      <c r="D66" s="59">
        <v>640560</v>
      </c>
      <c r="E66" s="59">
        <v>614462</v>
      </c>
      <c r="F66" s="148">
        <f t="shared" si="0"/>
        <v>0.9593</v>
      </c>
    </row>
    <row r="67" spans="1:6" ht="18.75" customHeight="1">
      <c r="A67" s="9" t="s">
        <v>7</v>
      </c>
      <c r="B67" s="4" t="s">
        <v>59</v>
      </c>
      <c r="C67" s="59">
        <v>140000</v>
      </c>
      <c r="D67" s="59">
        <v>124835</v>
      </c>
      <c r="E67" s="59">
        <v>124835</v>
      </c>
      <c r="F67" s="148">
        <f t="shared" si="0"/>
        <v>1</v>
      </c>
    </row>
    <row r="68" spans="1:6" ht="18.75" customHeight="1">
      <c r="A68" s="9" t="s">
        <v>7</v>
      </c>
      <c r="B68" s="4" t="s">
        <v>51</v>
      </c>
      <c r="C68" s="59">
        <v>15947</v>
      </c>
      <c r="D68" s="59">
        <v>14694</v>
      </c>
      <c r="E68" s="59">
        <v>14685</v>
      </c>
      <c r="F68" s="148">
        <f t="shared" si="0"/>
        <v>0.9994</v>
      </c>
    </row>
    <row r="69" spans="1:6" ht="18.75" customHeight="1">
      <c r="A69" s="7" t="s">
        <v>7</v>
      </c>
      <c r="B69" s="8" t="s">
        <v>60</v>
      </c>
      <c r="C69" s="58">
        <f>SUM(C70:C71)</f>
        <v>18365</v>
      </c>
      <c r="D69" s="58">
        <f>SUM(D70:D71)</f>
        <v>15126</v>
      </c>
      <c r="E69" s="58">
        <f>SUM(E70:E71)</f>
        <v>14768</v>
      </c>
      <c r="F69" s="151">
        <f t="shared" si="0"/>
        <v>0.9763</v>
      </c>
    </row>
    <row r="70" spans="1:6" ht="18.75" customHeight="1">
      <c r="A70" s="9" t="s">
        <v>7</v>
      </c>
      <c r="B70" s="4" t="s">
        <v>61</v>
      </c>
      <c r="C70" s="59">
        <v>9000</v>
      </c>
      <c r="D70" s="59">
        <v>7750</v>
      </c>
      <c r="E70" s="59">
        <v>7607</v>
      </c>
      <c r="F70" s="148">
        <f t="shared" si="0"/>
        <v>0.9815</v>
      </c>
    </row>
    <row r="71" spans="1:6" ht="18.75" customHeight="1">
      <c r="A71" s="9" t="s">
        <v>7</v>
      </c>
      <c r="B71" s="4" t="s">
        <v>51</v>
      </c>
      <c r="C71" s="59">
        <v>9365</v>
      </c>
      <c r="D71" s="59">
        <v>7376</v>
      </c>
      <c r="E71" s="59">
        <v>7161</v>
      </c>
      <c r="F71" s="148">
        <f t="shared" si="0"/>
        <v>0.9709</v>
      </c>
    </row>
    <row r="72" spans="1:6" ht="18.75" customHeight="1">
      <c r="A72" s="7" t="s">
        <v>7</v>
      </c>
      <c r="B72" s="8" t="s">
        <v>62</v>
      </c>
      <c r="C72" s="196">
        <v>0</v>
      </c>
      <c r="D72" s="196">
        <v>0</v>
      </c>
      <c r="E72" s="196">
        <v>0</v>
      </c>
      <c r="F72" s="151" t="s">
        <v>154</v>
      </c>
    </row>
    <row r="73" spans="1:6" ht="18.75" customHeight="1">
      <c r="A73" s="1" t="s">
        <v>12</v>
      </c>
      <c r="B73" s="2" t="s">
        <v>63</v>
      </c>
      <c r="C73" s="196">
        <v>0</v>
      </c>
      <c r="D73" s="196">
        <v>20000</v>
      </c>
      <c r="E73" s="196">
        <v>19943</v>
      </c>
      <c r="F73" s="151">
        <f t="shared" si="0"/>
        <v>0.9972</v>
      </c>
    </row>
    <row r="74" spans="1:6" ht="18.75" customHeight="1">
      <c r="A74" s="1" t="s">
        <v>19</v>
      </c>
      <c r="B74" s="2" t="s">
        <v>64</v>
      </c>
      <c r="C74" s="58">
        <f>C75+C76</f>
        <v>0</v>
      </c>
      <c r="D74" s="58">
        <f>SUM(D75:D76)</f>
        <v>2355</v>
      </c>
      <c r="E74" s="58">
        <v>2352</v>
      </c>
      <c r="F74" s="151">
        <f t="shared" si="0"/>
        <v>0.9987</v>
      </c>
    </row>
    <row r="75" spans="1:6" ht="27.75" customHeight="1">
      <c r="A75" s="3" t="s">
        <v>7</v>
      </c>
      <c r="B75" s="4" t="s">
        <v>65</v>
      </c>
      <c r="C75" s="59">
        <v>0</v>
      </c>
      <c r="D75" s="59">
        <v>2355</v>
      </c>
      <c r="E75" s="59">
        <v>2352</v>
      </c>
      <c r="F75" s="148">
        <f t="shared" si="0"/>
        <v>0.9987</v>
      </c>
    </row>
    <row r="76" spans="1:6" ht="18.75" customHeight="1">
      <c r="A76" s="3" t="s">
        <v>7</v>
      </c>
      <c r="B76" s="4" t="s">
        <v>66</v>
      </c>
      <c r="C76" s="59">
        <v>0</v>
      </c>
      <c r="D76" s="59">
        <v>0</v>
      </c>
      <c r="E76" s="59">
        <v>0</v>
      </c>
      <c r="F76" s="148" t="s">
        <v>154</v>
      </c>
    </row>
    <row r="77" spans="1:6" ht="18.75" customHeight="1">
      <c r="A77" s="5" t="s">
        <v>72</v>
      </c>
      <c r="B77" s="6" t="s">
        <v>68</v>
      </c>
      <c r="C77" s="197">
        <f>SUM(C78:C79)</f>
        <v>0</v>
      </c>
      <c r="D77" s="197">
        <f>SUM(D78:D79)</f>
        <v>0</v>
      </c>
      <c r="E77" s="197">
        <f>SUM(E78:E79)</f>
        <v>0</v>
      </c>
      <c r="F77" s="150" t="s">
        <v>154</v>
      </c>
    </row>
    <row r="78" spans="1:6" ht="18.75" customHeight="1">
      <c r="A78" s="10" t="s">
        <v>69</v>
      </c>
      <c r="B78" s="11" t="s">
        <v>70</v>
      </c>
      <c r="C78" s="59">
        <v>0</v>
      </c>
      <c r="D78" s="59">
        <v>0</v>
      </c>
      <c r="E78" s="59">
        <v>0</v>
      </c>
      <c r="F78" s="148" t="s">
        <v>154</v>
      </c>
    </row>
    <row r="79" spans="1:6" ht="18.75" customHeight="1">
      <c r="A79" s="10" t="s">
        <v>69</v>
      </c>
      <c r="B79" s="11" t="s">
        <v>71</v>
      </c>
      <c r="C79" s="59">
        <v>0</v>
      </c>
      <c r="D79" s="59">
        <v>0</v>
      </c>
      <c r="E79" s="59">
        <v>0</v>
      </c>
      <c r="F79" s="148" t="s">
        <v>154</v>
      </c>
    </row>
    <row r="80" spans="1:6" ht="29.25" customHeight="1">
      <c r="A80" s="5" t="s">
        <v>74</v>
      </c>
      <c r="B80" s="6" t="s">
        <v>73</v>
      </c>
      <c r="C80" s="197">
        <f>C12-C36+C77</f>
        <v>-43000</v>
      </c>
      <c r="D80" s="197">
        <f>D12-D36+D77</f>
        <v>108063</v>
      </c>
      <c r="E80" s="197">
        <f>E12-E36+E77</f>
        <v>182859</v>
      </c>
      <c r="F80" s="150">
        <f t="shared" si="0"/>
        <v>1.6922</v>
      </c>
    </row>
    <row r="81" spans="1:6" ht="16.5" customHeight="1">
      <c r="A81" s="12"/>
      <c r="B81" s="13"/>
      <c r="C81" s="203"/>
      <c r="D81" s="203"/>
      <c r="E81" s="203"/>
      <c r="F81" s="148" t="s">
        <v>154</v>
      </c>
    </row>
    <row r="82" spans="1:6" ht="18.75" customHeight="1">
      <c r="A82" s="5" t="s">
        <v>76</v>
      </c>
      <c r="B82" s="6" t="s">
        <v>75</v>
      </c>
      <c r="C82" s="60"/>
      <c r="D82" s="60"/>
      <c r="E82" s="60"/>
      <c r="F82" s="150" t="s">
        <v>154</v>
      </c>
    </row>
    <row r="83" spans="1:6" ht="16.5" customHeight="1">
      <c r="A83" s="12"/>
      <c r="B83" s="13"/>
      <c r="C83" s="203"/>
      <c r="D83" s="203"/>
      <c r="E83" s="203"/>
      <c r="F83" s="148" t="s">
        <v>154</v>
      </c>
    </row>
    <row r="84" spans="1:6" ht="27.75" customHeight="1">
      <c r="A84" s="5" t="s">
        <v>78</v>
      </c>
      <c r="B84" s="6" t="s">
        <v>77</v>
      </c>
      <c r="C84" s="197">
        <f>C80-C82</f>
        <v>-43000</v>
      </c>
      <c r="D84" s="197">
        <f>D80-D82</f>
        <v>108063</v>
      </c>
      <c r="E84" s="197">
        <f>E80-E82</f>
        <v>182859</v>
      </c>
      <c r="F84" s="150">
        <f>E84/D84</f>
        <v>1.6922</v>
      </c>
    </row>
    <row r="85" spans="1:6" ht="16.5" customHeight="1">
      <c r="A85" s="14" t="s">
        <v>7</v>
      </c>
      <c r="B85" s="11" t="s">
        <v>7</v>
      </c>
      <c r="C85" s="61"/>
      <c r="D85" s="61"/>
      <c r="E85" s="61" t="s">
        <v>7</v>
      </c>
      <c r="F85" s="148" t="s">
        <v>154</v>
      </c>
    </row>
    <row r="86" spans="1:6" ht="18.75" customHeight="1">
      <c r="A86" s="5" t="s">
        <v>83</v>
      </c>
      <c r="B86" s="6" t="s">
        <v>79</v>
      </c>
      <c r="C86" s="197">
        <f>C87+C94+C99</f>
        <v>0</v>
      </c>
      <c r="D86" s="197">
        <f>D87+D94+D99</f>
        <v>0</v>
      </c>
      <c r="E86" s="197">
        <f>E87+E94+E99</f>
        <v>0</v>
      </c>
      <c r="F86" s="150" t="s">
        <v>154</v>
      </c>
    </row>
    <row r="87" spans="1:6" ht="18.75" customHeight="1">
      <c r="A87" s="1" t="s">
        <v>5</v>
      </c>
      <c r="B87" s="2" t="s">
        <v>80</v>
      </c>
      <c r="C87" s="58">
        <f>SUM(C88:C91)</f>
        <v>0</v>
      </c>
      <c r="D87" s="58">
        <f>SUM(D88:D91)</f>
        <v>0</v>
      </c>
      <c r="E87" s="58">
        <f>SUM(E88:E91)</f>
        <v>0</v>
      </c>
      <c r="F87" s="151" t="s">
        <v>154</v>
      </c>
    </row>
    <row r="88" spans="1:6" ht="18.75" customHeight="1">
      <c r="A88" s="3" t="s">
        <v>7</v>
      </c>
      <c r="B88" s="4" t="s">
        <v>81</v>
      </c>
      <c r="C88" s="59">
        <v>0</v>
      </c>
      <c r="D88" s="59">
        <v>0</v>
      </c>
      <c r="E88" s="59">
        <v>0</v>
      </c>
      <c r="F88" s="148" t="s">
        <v>154</v>
      </c>
    </row>
    <row r="89" spans="1:6" ht="18.75" customHeight="1">
      <c r="A89" s="3" t="s">
        <v>7</v>
      </c>
      <c r="B89" s="4" t="s">
        <v>16</v>
      </c>
      <c r="C89" s="59">
        <v>0</v>
      </c>
      <c r="D89" s="59">
        <v>0</v>
      </c>
      <c r="E89" s="59">
        <v>0</v>
      </c>
      <c r="F89" s="148" t="s">
        <v>154</v>
      </c>
    </row>
    <row r="90" spans="1:6" ht="18.75" customHeight="1">
      <c r="A90" s="3" t="s">
        <v>7</v>
      </c>
      <c r="B90" s="4" t="s">
        <v>17</v>
      </c>
      <c r="C90" s="59">
        <v>0</v>
      </c>
      <c r="D90" s="59">
        <v>0</v>
      </c>
      <c r="E90" s="59">
        <v>0</v>
      </c>
      <c r="F90" s="148" t="s">
        <v>154</v>
      </c>
    </row>
    <row r="91" spans="1:6" ht="18.75" customHeight="1" thickBot="1">
      <c r="A91" s="155" t="s">
        <v>7</v>
      </c>
      <c r="B91" s="156" t="s">
        <v>18</v>
      </c>
      <c r="C91" s="201">
        <v>0</v>
      </c>
      <c r="D91" s="201">
        <v>0</v>
      </c>
      <c r="E91" s="201">
        <v>0</v>
      </c>
      <c r="F91" s="157" t="s">
        <v>154</v>
      </c>
    </row>
    <row r="92" spans="1:6" s="110" customFormat="1" ht="54.75" customHeight="1">
      <c r="A92" s="142" t="s">
        <v>1</v>
      </c>
      <c r="B92" s="143" t="s">
        <v>2</v>
      </c>
      <c r="C92" s="143" t="s">
        <v>123</v>
      </c>
      <c r="D92" s="143" t="s">
        <v>97</v>
      </c>
      <c r="E92" s="143" t="s">
        <v>124</v>
      </c>
      <c r="F92" s="144" t="s">
        <v>180</v>
      </c>
    </row>
    <row r="93" spans="1:6" s="141" customFormat="1" ht="12.75" customHeight="1">
      <c r="A93" s="145">
        <v>1</v>
      </c>
      <c r="B93" s="140">
        <v>2</v>
      </c>
      <c r="C93" s="140">
        <v>3</v>
      </c>
      <c r="D93" s="140">
        <v>4</v>
      </c>
      <c r="E93" s="140">
        <v>5</v>
      </c>
      <c r="F93" s="146">
        <v>6</v>
      </c>
    </row>
    <row r="94" spans="1:6" ht="18.75" customHeight="1">
      <c r="A94" s="1" t="s">
        <v>12</v>
      </c>
      <c r="B94" s="2" t="s">
        <v>82</v>
      </c>
      <c r="C94" s="58">
        <f>SUM(C95:C98)</f>
        <v>0</v>
      </c>
      <c r="D94" s="58">
        <f>SUM(D95:D98)</f>
        <v>0</v>
      </c>
      <c r="E94" s="58">
        <f>SUM(E95:E98)</f>
        <v>0</v>
      </c>
      <c r="F94" s="151" t="s">
        <v>154</v>
      </c>
    </row>
    <row r="95" spans="1:6" ht="18.75" customHeight="1">
      <c r="A95" s="3" t="s">
        <v>7</v>
      </c>
      <c r="B95" s="4" t="s">
        <v>21</v>
      </c>
      <c r="C95" s="59">
        <v>0</v>
      </c>
      <c r="D95" s="59">
        <v>0</v>
      </c>
      <c r="E95" s="59">
        <v>0</v>
      </c>
      <c r="F95" s="148" t="s">
        <v>154</v>
      </c>
    </row>
    <row r="96" spans="1:6" ht="18.75" customHeight="1">
      <c r="A96" s="3" t="s">
        <v>7</v>
      </c>
      <c r="B96" s="4" t="s">
        <v>16</v>
      </c>
      <c r="C96" s="59">
        <v>0</v>
      </c>
      <c r="D96" s="59">
        <v>0</v>
      </c>
      <c r="E96" s="59">
        <v>0</v>
      </c>
      <c r="F96" s="148" t="s">
        <v>154</v>
      </c>
    </row>
    <row r="97" spans="1:6" ht="18.75" customHeight="1">
      <c r="A97" s="3" t="s">
        <v>7</v>
      </c>
      <c r="B97" s="4" t="s">
        <v>17</v>
      </c>
      <c r="C97" s="59">
        <v>0</v>
      </c>
      <c r="D97" s="59">
        <v>0</v>
      </c>
      <c r="E97" s="59">
        <v>0</v>
      </c>
      <c r="F97" s="148" t="s">
        <v>154</v>
      </c>
    </row>
    <row r="98" spans="1:6" ht="18.75" customHeight="1">
      <c r="A98" s="3" t="s">
        <v>7</v>
      </c>
      <c r="B98" s="4" t="s">
        <v>18</v>
      </c>
      <c r="C98" s="59">
        <v>0</v>
      </c>
      <c r="D98" s="59">
        <v>0</v>
      </c>
      <c r="E98" s="59">
        <v>0</v>
      </c>
      <c r="F98" s="148" t="s">
        <v>154</v>
      </c>
    </row>
    <row r="99" spans="1:6" ht="18.75" customHeight="1">
      <c r="A99" s="1" t="s">
        <v>19</v>
      </c>
      <c r="B99" s="2" t="s">
        <v>23</v>
      </c>
      <c r="C99" s="58">
        <f>SUM(C100:C102)</f>
        <v>0</v>
      </c>
      <c r="D99" s="58">
        <f>SUM(D100:D102)</f>
        <v>0</v>
      </c>
      <c r="E99" s="58">
        <f>SUM(E100:E102)</f>
        <v>0</v>
      </c>
      <c r="F99" s="151" t="s">
        <v>154</v>
      </c>
    </row>
    <row r="100" spans="1:6" ht="18.75" customHeight="1">
      <c r="A100" s="3" t="s">
        <v>7</v>
      </c>
      <c r="B100" s="4" t="s">
        <v>16</v>
      </c>
      <c r="C100" s="59">
        <v>0</v>
      </c>
      <c r="D100" s="59">
        <v>0</v>
      </c>
      <c r="E100" s="59">
        <v>0</v>
      </c>
      <c r="F100" s="148" t="s">
        <v>154</v>
      </c>
    </row>
    <row r="101" spans="1:6" ht="18.75" customHeight="1">
      <c r="A101" s="3" t="s">
        <v>7</v>
      </c>
      <c r="B101" s="4" t="s">
        <v>17</v>
      </c>
      <c r="C101" s="59">
        <v>0</v>
      </c>
      <c r="D101" s="59">
        <v>0</v>
      </c>
      <c r="E101" s="59">
        <v>0</v>
      </c>
      <c r="F101" s="148" t="s">
        <v>154</v>
      </c>
    </row>
    <row r="102" spans="1:6" ht="18.75" customHeight="1">
      <c r="A102" s="3" t="s">
        <v>7</v>
      </c>
      <c r="B102" s="4" t="s">
        <v>18</v>
      </c>
      <c r="C102" s="59">
        <v>0</v>
      </c>
      <c r="D102" s="59">
        <v>0</v>
      </c>
      <c r="E102" s="59">
        <v>0</v>
      </c>
      <c r="F102" s="148" t="s">
        <v>154</v>
      </c>
    </row>
    <row r="103" spans="1:6" ht="27.75" customHeight="1">
      <c r="A103" s="5" t="s">
        <v>86</v>
      </c>
      <c r="B103" s="6" t="s">
        <v>84</v>
      </c>
      <c r="C103" s="60">
        <f>C104</f>
        <v>0</v>
      </c>
      <c r="D103" s="60">
        <v>50000</v>
      </c>
      <c r="E103" s="60">
        <v>35117</v>
      </c>
      <c r="F103" s="150">
        <f>E103/D103</f>
        <v>0.7023</v>
      </c>
    </row>
    <row r="104" spans="1:6" ht="25.5">
      <c r="A104" s="12" t="s">
        <v>7</v>
      </c>
      <c r="B104" s="11" t="s">
        <v>85</v>
      </c>
      <c r="C104" s="59">
        <v>0</v>
      </c>
      <c r="D104" s="59">
        <v>0</v>
      </c>
      <c r="E104" s="59">
        <v>0</v>
      </c>
      <c r="F104" s="149" t="s">
        <v>154</v>
      </c>
    </row>
    <row r="105" spans="1:6" ht="15" thickBot="1">
      <c r="A105" s="62" t="s">
        <v>182</v>
      </c>
      <c r="B105" s="63" t="s">
        <v>87</v>
      </c>
      <c r="C105" s="72"/>
      <c r="D105" s="72"/>
      <c r="E105" s="64"/>
      <c r="F105" s="152"/>
    </row>
    <row r="106" spans="1:6" ht="14.25">
      <c r="A106" s="65"/>
      <c r="B106" s="66" t="s">
        <v>88</v>
      </c>
      <c r="C106" s="179">
        <v>300000</v>
      </c>
      <c r="D106" s="179">
        <v>533000</v>
      </c>
      <c r="E106" s="179">
        <v>627734</v>
      </c>
      <c r="F106" s="154">
        <f>E106/D106</f>
        <v>1.1777</v>
      </c>
    </row>
    <row r="107" spans="1:6" ht="14.25">
      <c r="A107" s="12"/>
      <c r="B107" s="11" t="s">
        <v>89</v>
      </c>
      <c r="C107" s="59">
        <v>1000</v>
      </c>
      <c r="D107" s="59">
        <v>75000</v>
      </c>
      <c r="E107" s="59">
        <v>79320</v>
      </c>
      <c r="F107" s="149">
        <f>E107/D107</f>
        <v>1.0576</v>
      </c>
    </row>
    <row r="108" spans="1:6" ht="14.25">
      <c r="A108" s="15" t="s">
        <v>7</v>
      </c>
      <c r="B108" s="16" t="s">
        <v>90</v>
      </c>
      <c r="C108" s="61">
        <v>0</v>
      </c>
      <c r="D108" s="61">
        <v>70000</v>
      </c>
      <c r="E108" s="180">
        <v>76463</v>
      </c>
      <c r="F108" s="149">
        <f>E108/D108</f>
        <v>1.0923</v>
      </c>
    </row>
    <row r="109" spans="1:6" ht="14.25">
      <c r="A109" s="17"/>
      <c r="B109" s="18" t="s">
        <v>91</v>
      </c>
      <c r="C109" s="108">
        <v>300000</v>
      </c>
      <c r="D109" s="108">
        <v>100000</v>
      </c>
      <c r="E109" s="181">
        <v>108686</v>
      </c>
      <c r="F109" s="149">
        <f>E109/D109</f>
        <v>1.0869</v>
      </c>
    </row>
    <row r="110" spans="1:6" ht="15" thickBot="1">
      <c r="A110" s="19"/>
      <c r="B110" s="20" t="s">
        <v>90</v>
      </c>
      <c r="C110" s="68">
        <v>0</v>
      </c>
      <c r="D110" s="68">
        <v>0</v>
      </c>
      <c r="E110" s="68">
        <v>0</v>
      </c>
      <c r="F110" s="153" t="s">
        <v>154</v>
      </c>
    </row>
    <row r="111" spans="1:5" ht="14.25">
      <c r="A111" s="25" t="s">
        <v>7</v>
      </c>
      <c r="B111" s="26" t="s">
        <v>7</v>
      </c>
      <c r="C111" s="25"/>
      <c r="D111" s="25"/>
      <c r="E111" s="25" t="s">
        <v>7</v>
      </c>
    </row>
    <row r="112" spans="1:9" ht="15.75">
      <c r="A112" s="27" t="s">
        <v>187</v>
      </c>
      <c r="B112" s="27"/>
      <c r="C112" s="69"/>
      <c r="D112" s="69"/>
      <c r="E112" s="27" t="s">
        <v>98</v>
      </c>
      <c r="F112" s="28"/>
      <c r="G112" s="29"/>
      <c r="H112" s="29"/>
      <c r="I112" s="29"/>
    </row>
    <row r="113" spans="1:9" ht="15.75">
      <c r="A113" s="29"/>
      <c r="B113" s="30"/>
      <c r="C113" s="70"/>
      <c r="D113" s="70"/>
      <c r="E113" s="29"/>
      <c r="F113" s="31"/>
      <c r="G113" s="29"/>
      <c r="H113" s="29"/>
      <c r="I113" s="29"/>
    </row>
    <row r="114" spans="1:9" ht="15.75">
      <c r="A114" s="29"/>
      <c r="B114" s="30"/>
      <c r="C114" s="70"/>
      <c r="D114" s="70"/>
      <c r="E114" s="29"/>
      <c r="F114" s="31"/>
      <c r="G114" s="29"/>
      <c r="H114" s="29"/>
      <c r="I114" s="29"/>
    </row>
    <row r="115" spans="1:9" ht="15.75">
      <c r="A115" s="29"/>
      <c r="B115" s="29"/>
      <c r="C115" s="70"/>
      <c r="D115" s="70"/>
      <c r="E115" s="29"/>
      <c r="F115" s="31"/>
      <c r="G115" s="29"/>
      <c r="H115" s="29"/>
      <c r="I115" s="29"/>
    </row>
    <row r="116" spans="1:9" ht="15.75">
      <c r="A116" s="32" t="s">
        <v>99</v>
      </c>
      <c r="B116" s="32"/>
      <c r="C116" s="69"/>
      <c r="D116" s="69"/>
      <c r="E116" s="27"/>
      <c r="F116" s="28"/>
      <c r="G116" s="29"/>
      <c r="H116" s="29"/>
      <c r="I116" s="29"/>
    </row>
    <row r="117" spans="1:9" ht="15.75">
      <c r="A117" s="27"/>
      <c r="B117" s="27"/>
      <c r="C117" s="69"/>
      <c r="D117" s="69"/>
      <c r="E117" s="27"/>
      <c r="F117" s="28"/>
      <c r="G117" s="29"/>
      <c r="H117" s="29"/>
      <c r="I117" s="29"/>
    </row>
    <row r="118" spans="1:9" ht="15.75">
      <c r="A118" s="27"/>
      <c r="B118" s="27"/>
      <c r="C118" s="69"/>
      <c r="D118" s="69"/>
      <c r="E118" s="27"/>
      <c r="F118" s="28"/>
      <c r="G118" s="29"/>
      <c r="H118" s="29"/>
      <c r="I118" s="29"/>
    </row>
    <row r="119" spans="1:9" ht="15.75">
      <c r="A119" s="27" t="s">
        <v>100</v>
      </c>
      <c r="B119" s="27"/>
      <c r="C119" s="69"/>
      <c r="D119" s="69" t="s">
        <v>101</v>
      </c>
      <c r="E119" s="27"/>
      <c r="F119" s="28"/>
      <c r="G119" s="29"/>
      <c r="H119" s="29"/>
      <c r="I119" s="29"/>
    </row>
    <row r="120" spans="1:9" ht="15.75">
      <c r="A120" s="29"/>
      <c r="B120" s="29"/>
      <c r="C120" s="70"/>
      <c r="D120" s="70"/>
      <c r="E120" s="29"/>
      <c r="F120" s="31"/>
      <c r="G120" s="29"/>
      <c r="H120" s="29"/>
      <c r="I120" s="29"/>
    </row>
  </sheetData>
  <sheetProtection/>
  <mergeCells count="3">
    <mergeCell ref="A2:E2"/>
    <mergeCell ref="A3:E3"/>
    <mergeCell ref="A1:F1"/>
  </mergeCells>
  <printOptions/>
  <pageMargins left="0.9055118110236221" right="0.7086614173228347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40"/>
  <sheetViews>
    <sheetView zoomScalePageLayoutView="0" workbookViewId="0" topLeftCell="B1">
      <selection activeCell="B1" sqref="B1:G38"/>
    </sheetView>
  </sheetViews>
  <sheetFormatPr defaultColWidth="14.296875" defaultRowHeight="14.25"/>
  <cols>
    <col min="1" max="1" width="6.5" style="33" customWidth="1"/>
    <col min="2" max="2" width="4.8984375" style="33" customWidth="1"/>
    <col min="3" max="3" width="58.19921875" style="33" customWidth="1"/>
    <col min="4" max="4" width="19.5" style="33" customWidth="1"/>
    <col min="5" max="5" width="18.19921875" style="33" customWidth="1"/>
    <col min="6" max="6" width="14.59765625" style="33" customWidth="1"/>
    <col min="7" max="7" width="37.09765625" style="33" customWidth="1"/>
    <col min="8" max="8" width="4" style="33" customWidth="1"/>
    <col min="9" max="16384" width="14.19921875" style="33" customWidth="1"/>
  </cols>
  <sheetData>
    <row r="1" spans="2:7" ht="15.75">
      <c r="B1" s="33" t="s">
        <v>219</v>
      </c>
      <c r="F1" s="34"/>
      <c r="G1" s="35"/>
    </row>
    <row r="2" spans="2:6" ht="20.25">
      <c r="B2" s="36"/>
      <c r="C2" s="34"/>
      <c r="F2" s="37"/>
    </row>
    <row r="3" ht="0.75" customHeight="1" hidden="1" thickBot="1">
      <c r="B3" s="38"/>
    </row>
    <row r="4" ht="15" hidden="1"/>
    <row r="5" ht="15" hidden="1"/>
    <row r="10" spans="2:11" ht="39" customHeight="1">
      <c r="B10" s="267" t="s">
        <v>189</v>
      </c>
      <c r="C10" s="267"/>
      <c r="D10" s="267"/>
      <c r="E10" s="267"/>
      <c r="F10" s="267"/>
      <c r="G10" s="267"/>
      <c r="H10" s="39"/>
      <c r="I10" s="39"/>
      <c r="J10" s="39"/>
      <c r="K10" s="39"/>
    </row>
    <row r="12" spans="2:7" ht="26.25">
      <c r="B12" s="268" t="s">
        <v>137</v>
      </c>
      <c r="C12" s="268"/>
      <c r="D12" s="268"/>
      <c r="E12" s="268"/>
      <c r="F12" s="268"/>
      <c r="G12" s="268"/>
    </row>
    <row r="13" ht="15.75" thickBot="1"/>
    <row r="14" spans="2:7" ht="15">
      <c r="B14" s="269" t="s">
        <v>1</v>
      </c>
      <c r="C14" s="272" t="s">
        <v>2</v>
      </c>
      <c r="D14" s="275" t="s">
        <v>138</v>
      </c>
      <c r="E14" s="258" t="s">
        <v>139</v>
      </c>
      <c r="F14" s="261" t="s">
        <v>188</v>
      </c>
      <c r="G14" s="264" t="s">
        <v>140</v>
      </c>
    </row>
    <row r="15" spans="2:7" ht="15">
      <c r="B15" s="270"/>
      <c r="C15" s="273"/>
      <c r="D15" s="276"/>
      <c r="E15" s="259" t="s">
        <v>141</v>
      </c>
      <c r="F15" s="262"/>
      <c r="G15" s="265"/>
    </row>
    <row r="16" spans="2:7" ht="32.25" customHeight="1">
      <c r="B16" s="271"/>
      <c r="C16" s="274"/>
      <c r="D16" s="277"/>
      <c r="E16" s="260" t="s">
        <v>142</v>
      </c>
      <c r="F16" s="263"/>
      <c r="G16" s="266"/>
    </row>
    <row r="17" spans="2:7" s="112" customFormat="1" ht="13.5" thickBot="1">
      <c r="B17" s="119" t="s">
        <v>102</v>
      </c>
      <c r="C17" s="114" t="s">
        <v>103</v>
      </c>
      <c r="D17" s="120" t="s">
        <v>104</v>
      </c>
      <c r="E17" s="115" t="s">
        <v>105</v>
      </c>
      <c r="F17" s="111">
        <v>5</v>
      </c>
      <c r="G17" s="113"/>
    </row>
    <row r="18" spans="2:7" ht="12.75" customHeight="1">
      <c r="B18" s="117"/>
      <c r="C18" s="117"/>
      <c r="D18" s="129"/>
      <c r="E18" s="116"/>
      <c r="F18" s="118"/>
      <c r="G18" s="48"/>
    </row>
    <row r="19" spans="2:7" ht="19.5" customHeight="1">
      <c r="B19" s="121" t="s">
        <v>143</v>
      </c>
      <c r="C19" s="126" t="s">
        <v>144</v>
      </c>
      <c r="D19" s="130">
        <v>110</v>
      </c>
      <c r="E19" s="40">
        <v>105</v>
      </c>
      <c r="F19" s="41">
        <v>101.75</v>
      </c>
      <c r="G19" s="42" t="s">
        <v>145</v>
      </c>
    </row>
    <row r="20" spans="2:7" ht="15" customHeight="1">
      <c r="B20" s="122"/>
      <c r="C20" s="127"/>
      <c r="D20" s="131"/>
      <c r="E20" s="43"/>
      <c r="F20" s="44"/>
      <c r="G20" s="45"/>
    </row>
    <row r="21" spans="2:7" ht="18" customHeight="1">
      <c r="B21" s="122"/>
      <c r="C21" s="117"/>
      <c r="D21" s="132"/>
      <c r="E21" s="46"/>
      <c r="F21" s="47"/>
      <c r="G21" s="48" t="s">
        <v>155</v>
      </c>
    </row>
    <row r="22" spans="2:7" ht="19.5" customHeight="1">
      <c r="B22" s="123" t="s">
        <v>146</v>
      </c>
      <c r="C22" s="128" t="s">
        <v>147</v>
      </c>
      <c r="D22" s="130">
        <f>(Instytucja!C61-Zatrudnienie!D24)/Zatrudnienie!D19/12</f>
        <v>2538.87</v>
      </c>
      <c r="E22" s="40">
        <f>(Instytucja!D61-Zatrudnienie!E24)/Zatrudnienie!E19/12</f>
        <v>2497.05</v>
      </c>
      <c r="F22" s="40">
        <f>(Instytucja!E61-Zatrudnienie!F24)/Zatrudnienie!F19/12</f>
        <v>2567.19</v>
      </c>
      <c r="G22" s="48" t="s">
        <v>156</v>
      </c>
    </row>
    <row r="23" spans="2:7" ht="12" customHeight="1">
      <c r="B23" s="122"/>
      <c r="C23" s="117"/>
      <c r="D23" s="132"/>
      <c r="E23" s="40"/>
      <c r="F23" s="49"/>
      <c r="G23" s="48"/>
    </row>
    <row r="24" spans="2:7" ht="19.5" customHeight="1">
      <c r="B24" s="123" t="s">
        <v>67</v>
      </c>
      <c r="C24" s="128" t="s">
        <v>148</v>
      </c>
      <c r="D24" s="132">
        <f>D25+D26+D27+D28</f>
        <v>157250</v>
      </c>
      <c r="E24" s="40">
        <f>E25+E26+E27+E28</f>
        <v>168254</v>
      </c>
      <c r="F24" s="49">
        <f>F25+F26+F27+F28</f>
        <v>167530.42</v>
      </c>
      <c r="G24" s="48"/>
    </row>
    <row r="25" spans="2:7" ht="19.5" customHeight="1">
      <c r="B25" s="123"/>
      <c r="C25" s="128" t="s">
        <v>106</v>
      </c>
      <c r="D25" s="132">
        <v>17250</v>
      </c>
      <c r="E25" s="40">
        <v>18254</v>
      </c>
      <c r="F25" s="49">
        <v>18254.42</v>
      </c>
      <c r="G25" s="48"/>
    </row>
    <row r="26" spans="2:7" ht="19.5" customHeight="1">
      <c r="B26" s="123"/>
      <c r="C26" s="128" t="s">
        <v>149</v>
      </c>
      <c r="D26" s="132">
        <v>0</v>
      </c>
      <c r="E26" s="40">
        <v>0</v>
      </c>
      <c r="F26" s="49">
        <v>0</v>
      </c>
      <c r="G26" s="48"/>
    </row>
    <row r="27" spans="2:7" ht="19.5" customHeight="1">
      <c r="B27" s="122"/>
      <c r="C27" s="128" t="s">
        <v>150</v>
      </c>
      <c r="D27" s="132">
        <v>140000</v>
      </c>
      <c r="E27" s="40">
        <v>150000</v>
      </c>
      <c r="F27" s="47">
        <v>149276</v>
      </c>
      <c r="G27" s="48"/>
    </row>
    <row r="28" spans="2:7" ht="19.5" customHeight="1">
      <c r="B28" s="122"/>
      <c r="C28" s="128" t="s">
        <v>151</v>
      </c>
      <c r="D28" s="132"/>
      <c r="E28" s="50"/>
      <c r="F28" s="47"/>
      <c r="G28" s="48"/>
    </row>
    <row r="29" spans="2:7" ht="12.75" customHeight="1" thickBot="1">
      <c r="B29" s="51"/>
      <c r="C29" s="51"/>
      <c r="D29" s="133"/>
      <c r="E29" s="124"/>
      <c r="F29" s="125"/>
      <c r="G29" s="52"/>
    </row>
    <row r="31" spans="2:6" ht="20.25" customHeight="1">
      <c r="B31" s="38"/>
      <c r="C31" s="53" t="s">
        <v>216</v>
      </c>
      <c r="D31" s="38"/>
      <c r="E31" s="38"/>
      <c r="F31" s="38" t="s">
        <v>152</v>
      </c>
    </row>
    <row r="32" spans="3:6" ht="15.75">
      <c r="C32" s="29"/>
      <c r="D32" s="54"/>
      <c r="E32" s="54"/>
      <c r="F32" s="38"/>
    </row>
    <row r="33" spans="3:6" ht="65.25" customHeight="1">
      <c r="C33" s="29"/>
      <c r="D33" s="38"/>
      <c r="E33" s="38"/>
      <c r="F33" s="38"/>
    </row>
    <row r="34" ht="15.75">
      <c r="C34" s="29" t="s">
        <v>99</v>
      </c>
    </row>
    <row r="35" spans="2:72" ht="15.75">
      <c r="B35" s="55"/>
      <c r="C35" s="29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</row>
    <row r="36" spans="2:72" ht="0.75" customHeight="1">
      <c r="B36" s="56"/>
      <c r="C36" s="29"/>
      <c r="D36" s="57"/>
      <c r="E36" s="57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</row>
    <row r="37" spans="2:72" ht="15">
      <c r="B37" s="55"/>
      <c r="C37" s="53" t="s">
        <v>100</v>
      </c>
      <c r="D37" s="55"/>
      <c r="E37" s="55"/>
      <c r="F37" s="55" t="s">
        <v>153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</row>
    <row r="38" spans="4:6" ht="15">
      <c r="D38" s="38"/>
      <c r="E38" s="38"/>
      <c r="F38" s="38"/>
    </row>
    <row r="39" spans="4:6" ht="77.25" customHeight="1">
      <c r="D39" s="38" t="s">
        <v>69</v>
      </c>
      <c r="E39" s="38"/>
      <c r="F39" s="38"/>
    </row>
    <row r="40" ht="15">
      <c r="F40" s="38"/>
    </row>
  </sheetData>
  <sheetProtection/>
  <mergeCells count="8">
    <mergeCell ref="E14:E16"/>
    <mergeCell ref="F14:F16"/>
    <mergeCell ref="G14:G16"/>
    <mergeCell ref="B10:G10"/>
    <mergeCell ref="B12:G12"/>
    <mergeCell ref="B14:B16"/>
    <mergeCell ref="C14:C16"/>
    <mergeCell ref="D14:D16"/>
  </mergeCells>
  <conditionalFormatting sqref="D11:G11">
    <cfRule type="cellIs" priority="7" dxfId="1" operator="notEqual" stopIfTrue="1">
      <formula>0</formula>
    </cfRule>
  </conditionalFormatting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A1" sqref="A1:F117"/>
    </sheetView>
  </sheetViews>
  <sheetFormatPr defaultColWidth="8.796875" defaultRowHeight="14.25"/>
  <cols>
    <col min="1" max="1" width="4.69921875" style="0" customWidth="1"/>
    <col min="2" max="2" width="33.59765625" style="0" customWidth="1"/>
    <col min="3" max="3" width="10.3984375" style="67" customWidth="1"/>
    <col min="4" max="4" width="11.3984375" style="67" customWidth="1"/>
    <col min="5" max="5" width="8.19921875" style="39" customWidth="1"/>
    <col min="6" max="6" width="40.69921875" style="83" customWidth="1"/>
  </cols>
  <sheetData>
    <row r="1" spans="1:6" ht="26.25" customHeight="1" thickBot="1">
      <c r="A1" s="278" t="s">
        <v>194</v>
      </c>
      <c r="B1" s="278"/>
      <c r="C1" s="278"/>
      <c r="D1" s="278"/>
      <c r="E1" s="278"/>
      <c r="F1" s="278"/>
    </row>
    <row r="2" spans="1:6" s="93" customFormat="1" ht="40.5" customHeight="1" thickBot="1">
      <c r="A2" s="92" t="s">
        <v>1</v>
      </c>
      <c r="B2" s="84" t="s">
        <v>2</v>
      </c>
      <c r="C2" s="84" t="s">
        <v>92</v>
      </c>
      <c r="D2" s="84" t="s">
        <v>93</v>
      </c>
      <c r="E2" s="84" t="s">
        <v>96</v>
      </c>
      <c r="F2" s="178" t="s">
        <v>125</v>
      </c>
    </row>
    <row r="3" spans="1:6" s="75" customFormat="1" ht="11.25" thickBot="1">
      <c r="A3" s="169">
        <v>1</v>
      </c>
      <c r="B3" s="170">
        <v>2</v>
      </c>
      <c r="C3" s="170">
        <v>3</v>
      </c>
      <c r="D3" s="170">
        <v>4</v>
      </c>
      <c r="E3" s="170">
        <v>5</v>
      </c>
      <c r="F3" s="171">
        <v>6</v>
      </c>
    </row>
    <row r="4" spans="1:6" s="75" customFormat="1" ht="17.25" customHeight="1">
      <c r="A4" s="73"/>
      <c r="B4" s="66" t="s">
        <v>88</v>
      </c>
      <c r="C4" s="279"/>
      <c r="D4" s="102">
        <v>462030.59</v>
      </c>
      <c r="E4" s="173" t="s">
        <v>154</v>
      </c>
      <c r="F4" s="282"/>
    </row>
    <row r="5" spans="1:6" s="75" customFormat="1" ht="17.25" customHeight="1">
      <c r="A5" s="166"/>
      <c r="B5" s="11" t="s">
        <v>89</v>
      </c>
      <c r="C5" s="280"/>
      <c r="D5" s="103">
        <v>158095.9</v>
      </c>
      <c r="E5" s="172" t="s">
        <v>154</v>
      </c>
      <c r="F5" s="283"/>
    </row>
    <row r="6" spans="1:6" s="75" customFormat="1" ht="17.25" customHeight="1">
      <c r="A6" s="166"/>
      <c r="B6" s="16" t="s">
        <v>90</v>
      </c>
      <c r="C6" s="280"/>
      <c r="D6" s="106">
        <v>0</v>
      </c>
      <c r="E6" s="172" t="s">
        <v>154</v>
      </c>
      <c r="F6" s="283"/>
    </row>
    <row r="7" spans="1:6" s="75" customFormat="1" ht="17.25" customHeight="1">
      <c r="A7" s="166"/>
      <c r="B7" s="18" t="s">
        <v>91</v>
      </c>
      <c r="C7" s="280"/>
      <c r="D7" s="104">
        <v>273311.26</v>
      </c>
      <c r="E7" s="172" t="s">
        <v>154</v>
      </c>
      <c r="F7" s="283"/>
    </row>
    <row r="8" spans="1:6" s="75" customFormat="1" ht="17.25" customHeight="1" thickBot="1">
      <c r="A8" s="168"/>
      <c r="B8" s="20" t="s">
        <v>90</v>
      </c>
      <c r="C8" s="281"/>
      <c r="D8" s="105">
        <v>0</v>
      </c>
      <c r="E8" s="174" t="s">
        <v>154</v>
      </c>
      <c r="F8" s="284"/>
    </row>
    <row r="9" spans="1:6" ht="23.25" customHeight="1" thickBot="1">
      <c r="A9" s="158" t="s">
        <v>3</v>
      </c>
      <c r="B9" s="159" t="s">
        <v>4</v>
      </c>
      <c r="C9" s="205">
        <f>+C10+C15+C21+C26+C30+C31+C32</f>
        <v>6509273.07</v>
      </c>
      <c r="D9" s="205">
        <f>+D10+D15+D21+D26+D30+D31+D32</f>
        <v>6698462.71</v>
      </c>
      <c r="E9" s="167">
        <f>D9/C9%</f>
        <v>103</v>
      </c>
      <c r="F9" s="213"/>
    </row>
    <row r="10" spans="1:6" ht="22.5" customHeight="1">
      <c r="A10" s="1" t="s">
        <v>5</v>
      </c>
      <c r="B10" s="2" t="s">
        <v>6</v>
      </c>
      <c r="C10" s="206">
        <f>SUM(C11:C14)</f>
        <v>462442.77</v>
      </c>
      <c r="D10" s="206">
        <f>SUM(D11:D14)</f>
        <v>468092.46</v>
      </c>
      <c r="E10" s="77">
        <f>D10/C10%</f>
        <v>101</v>
      </c>
      <c r="F10" s="214"/>
    </row>
    <row r="11" spans="1:6" ht="24" customHeight="1">
      <c r="A11" s="3" t="s">
        <v>7</v>
      </c>
      <c r="B11" s="4" t="s">
        <v>8</v>
      </c>
      <c r="C11" s="103">
        <v>2895</v>
      </c>
      <c r="D11" s="103">
        <v>2400</v>
      </c>
      <c r="E11" s="78">
        <f>D11/C11%</f>
        <v>83</v>
      </c>
      <c r="F11" s="21" t="s">
        <v>158</v>
      </c>
    </row>
    <row r="12" spans="1:6" ht="24" customHeight="1">
      <c r="A12" s="3" t="s">
        <v>7</v>
      </c>
      <c r="B12" s="4" t="s">
        <v>9</v>
      </c>
      <c r="C12" s="103">
        <v>0</v>
      </c>
      <c r="D12" s="103">
        <v>0</v>
      </c>
      <c r="E12" s="78" t="s">
        <v>154</v>
      </c>
      <c r="F12" s="90"/>
    </row>
    <row r="13" spans="1:6" ht="24" customHeight="1">
      <c r="A13" s="3" t="s">
        <v>7</v>
      </c>
      <c r="B13" s="4" t="s">
        <v>10</v>
      </c>
      <c r="C13" s="103">
        <v>16736</v>
      </c>
      <c r="D13" s="103">
        <v>0</v>
      </c>
      <c r="E13" s="78" t="s">
        <v>154</v>
      </c>
      <c r="F13" s="90"/>
    </row>
    <row r="14" spans="1:6" ht="68.25" customHeight="1" thickBot="1">
      <c r="A14" s="3" t="s">
        <v>7</v>
      </c>
      <c r="B14" s="4" t="s">
        <v>11</v>
      </c>
      <c r="C14" s="103">
        <v>442811.77</v>
      </c>
      <c r="D14" s="103">
        <v>465692.46</v>
      </c>
      <c r="E14" s="78">
        <f>D14/C14%</f>
        <v>105</v>
      </c>
      <c r="F14" s="215" t="s">
        <v>157</v>
      </c>
    </row>
    <row r="15" spans="1:6" ht="27" customHeight="1">
      <c r="A15" s="1" t="s">
        <v>12</v>
      </c>
      <c r="B15" s="2" t="s">
        <v>13</v>
      </c>
      <c r="C15" s="206">
        <f>SUM(C16:C20)</f>
        <v>6000000</v>
      </c>
      <c r="D15" s="206">
        <f>SUM(D16:D20)</f>
        <v>6182800</v>
      </c>
      <c r="E15" s="77">
        <f>D15/C15%</f>
        <v>103</v>
      </c>
      <c r="F15" s="216"/>
    </row>
    <row r="16" spans="1:6" ht="21.75" customHeight="1">
      <c r="A16" s="3" t="s">
        <v>7</v>
      </c>
      <c r="B16" s="4" t="s">
        <v>15</v>
      </c>
      <c r="C16" s="220">
        <v>6000000</v>
      </c>
      <c r="D16" s="103">
        <v>6182800</v>
      </c>
      <c r="E16" s="78">
        <f>D16/C16%</f>
        <v>103</v>
      </c>
      <c r="F16" s="21" t="s">
        <v>176</v>
      </c>
    </row>
    <row r="17" spans="1:6" ht="21.75" customHeight="1">
      <c r="A17" s="3"/>
      <c r="B17" s="4" t="s">
        <v>14</v>
      </c>
      <c r="C17" s="103">
        <v>0</v>
      </c>
      <c r="D17" s="103">
        <v>0</v>
      </c>
      <c r="E17" s="78" t="s">
        <v>154</v>
      </c>
      <c r="F17" s="90"/>
    </row>
    <row r="18" spans="1:6" ht="21.75" customHeight="1">
      <c r="A18" s="3" t="s">
        <v>7</v>
      </c>
      <c r="B18" s="4" t="s">
        <v>16</v>
      </c>
      <c r="C18" s="103">
        <v>0</v>
      </c>
      <c r="D18" s="103">
        <v>0</v>
      </c>
      <c r="E18" s="78" t="s">
        <v>154</v>
      </c>
      <c r="F18" s="90"/>
    </row>
    <row r="19" spans="1:6" ht="21.75" customHeight="1">
      <c r="A19" s="3" t="s">
        <v>7</v>
      </c>
      <c r="B19" s="4" t="s">
        <v>17</v>
      </c>
      <c r="C19" s="103">
        <v>0</v>
      </c>
      <c r="D19" s="103">
        <v>0</v>
      </c>
      <c r="E19" s="78" t="s">
        <v>154</v>
      </c>
      <c r="F19" s="90"/>
    </row>
    <row r="20" spans="1:6" ht="21.75" customHeight="1" thickBot="1">
      <c r="A20" s="3" t="s">
        <v>7</v>
      </c>
      <c r="B20" s="4" t="s">
        <v>18</v>
      </c>
      <c r="C20" s="220">
        <v>0</v>
      </c>
      <c r="D20" s="103">
        <v>0</v>
      </c>
      <c r="E20" s="78" t="s">
        <v>154</v>
      </c>
      <c r="F20" s="217"/>
    </row>
    <row r="21" spans="1:6" ht="33" customHeight="1">
      <c r="A21" s="1" t="s">
        <v>19</v>
      </c>
      <c r="B21" s="2" t="s">
        <v>20</v>
      </c>
      <c r="C21" s="206">
        <f>C22+C23+C24+C25</f>
        <v>0</v>
      </c>
      <c r="D21" s="206">
        <f>D22+D23+D24+D25</f>
        <v>0</v>
      </c>
      <c r="E21" s="77" t="s">
        <v>154</v>
      </c>
      <c r="F21" s="216"/>
    </row>
    <row r="22" spans="1:6" ht="21.75" customHeight="1">
      <c r="A22" s="3" t="s">
        <v>7</v>
      </c>
      <c r="B22" s="4" t="s">
        <v>21</v>
      </c>
      <c r="C22" s="103">
        <v>0</v>
      </c>
      <c r="D22" s="103">
        <v>0</v>
      </c>
      <c r="E22" s="78" t="s">
        <v>154</v>
      </c>
      <c r="F22" s="90" t="s">
        <v>69</v>
      </c>
    </row>
    <row r="23" spans="1:6" ht="21.75" customHeight="1">
      <c r="A23" s="3" t="s">
        <v>7</v>
      </c>
      <c r="B23" s="4" t="s">
        <v>16</v>
      </c>
      <c r="C23" s="103">
        <v>0</v>
      </c>
      <c r="D23" s="103">
        <v>0</v>
      </c>
      <c r="E23" s="78" t="s">
        <v>154</v>
      </c>
      <c r="F23" s="90"/>
    </row>
    <row r="24" spans="1:6" ht="21.75" customHeight="1">
      <c r="A24" s="3" t="s">
        <v>7</v>
      </c>
      <c r="B24" s="4" t="s">
        <v>17</v>
      </c>
      <c r="C24" s="103">
        <v>0</v>
      </c>
      <c r="D24" s="103">
        <v>0</v>
      </c>
      <c r="E24" s="78" t="s">
        <v>154</v>
      </c>
      <c r="F24" s="90"/>
    </row>
    <row r="25" spans="1:6" ht="21.75" customHeight="1" thickBot="1">
      <c r="A25" s="3" t="s">
        <v>7</v>
      </c>
      <c r="B25" s="4" t="s">
        <v>18</v>
      </c>
      <c r="C25" s="103">
        <v>0</v>
      </c>
      <c r="D25" s="103"/>
      <c r="E25" s="78" t="s">
        <v>154</v>
      </c>
      <c r="F25" s="217"/>
    </row>
    <row r="26" spans="1:6" ht="29.25" customHeight="1">
      <c r="A26" s="1" t="s">
        <v>22</v>
      </c>
      <c r="B26" s="2" t="s">
        <v>23</v>
      </c>
      <c r="C26" s="206">
        <f>SUM(C27:C29)</f>
        <v>44705</v>
      </c>
      <c r="D26" s="206">
        <f>SUM(D27:D29)</f>
        <v>43118</v>
      </c>
      <c r="E26" s="77">
        <f>D26/C26%</f>
        <v>96</v>
      </c>
      <c r="F26" s="216"/>
    </row>
    <row r="27" spans="1:6" ht="21.75" customHeight="1">
      <c r="A27" s="3" t="s">
        <v>7</v>
      </c>
      <c r="B27" s="4" t="s">
        <v>16</v>
      </c>
      <c r="C27" s="220">
        <v>44705</v>
      </c>
      <c r="D27" s="103">
        <v>43118</v>
      </c>
      <c r="E27" s="78">
        <f>D27/C27%</f>
        <v>96</v>
      </c>
      <c r="F27" s="21" t="s">
        <v>179</v>
      </c>
    </row>
    <row r="28" spans="1:6" ht="21.75" customHeight="1">
      <c r="A28" s="3" t="s">
        <v>7</v>
      </c>
      <c r="B28" s="4" t="s">
        <v>24</v>
      </c>
      <c r="C28" s="103">
        <v>0</v>
      </c>
      <c r="D28" s="103">
        <v>0</v>
      </c>
      <c r="E28" s="78" t="s">
        <v>154</v>
      </c>
      <c r="F28" s="90"/>
    </row>
    <row r="29" spans="1:6" ht="21.75" customHeight="1">
      <c r="A29" s="3" t="s">
        <v>7</v>
      </c>
      <c r="B29" s="4" t="s">
        <v>18</v>
      </c>
      <c r="C29" s="220">
        <v>0</v>
      </c>
      <c r="D29" s="103">
        <v>0</v>
      </c>
      <c r="E29" s="78" t="s">
        <v>154</v>
      </c>
      <c r="F29" s="90"/>
    </row>
    <row r="30" spans="1:6" ht="31.5" customHeight="1">
      <c r="A30" s="1" t="s">
        <v>25</v>
      </c>
      <c r="B30" s="2" t="s">
        <v>26</v>
      </c>
      <c r="C30" s="207">
        <v>0</v>
      </c>
      <c r="D30" s="207">
        <v>0</v>
      </c>
      <c r="E30" s="77" t="s">
        <v>154</v>
      </c>
      <c r="F30" s="91"/>
    </row>
    <row r="31" spans="1:6" ht="30" customHeight="1">
      <c r="A31" s="1" t="s">
        <v>27</v>
      </c>
      <c r="B31" s="2" t="s">
        <v>28</v>
      </c>
      <c r="C31" s="207">
        <v>2125.3</v>
      </c>
      <c r="D31" s="207">
        <v>4452.25</v>
      </c>
      <c r="E31" s="77">
        <f>D31/C31%</f>
        <v>209</v>
      </c>
      <c r="F31" s="88" t="s">
        <v>177</v>
      </c>
    </row>
    <row r="32" spans="1:6" ht="24" customHeight="1">
      <c r="A32" s="1" t="s">
        <v>29</v>
      </c>
      <c r="B32" s="2" t="s">
        <v>30</v>
      </c>
      <c r="C32" s="207">
        <v>0</v>
      </c>
      <c r="D32" s="207">
        <v>0</v>
      </c>
      <c r="E32" s="77" t="s">
        <v>154</v>
      </c>
      <c r="F32" s="91"/>
    </row>
    <row r="33" spans="1:6" ht="24" customHeight="1">
      <c r="A33" s="5" t="s">
        <v>31</v>
      </c>
      <c r="B33" s="6" t="s">
        <v>32</v>
      </c>
      <c r="C33" s="208">
        <f>+C34+C72+C73</f>
        <v>6190457.26</v>
      </c>
      <c r="D33" s="208">
        <f>+D34+D72+D73</f>
        <v>6515603.55</v>
      </c>
      <c r="E33" s="76">
        <f aca="true" t="shared" si="0" ref="E33:E38">D33/C33%</f>
        <v>105</v>
      </c>
      <c r="F33" s="89"/>
    </row>
    <row r="34" spans="1:6" ht="24" customHeight="1">
      <c r="A34" s="1" t="s">
        <v>5</v>
      </c>
      <c r="B34" s="2" t="s">
        <v>33</v>
      </c>
      <c r="C34" s="206">
        <f>+C35+C38+C41+C49+C57+C62+C66+C69</f>
        <v>6189912.06</v>
      </c>
      <c r="D34" s="206">
        <f>+D35+D38+D41+D49+D57+D62+D66+D69</f>
        <v>6493308.77</v>
      </c>
      <c r="E34" s="77">
        <f t="shared" si="0"/>
        <v>105</v>
      </c>
      <c r="F34" s="204"/>
    </row>
    <row r="35" spans="1:6" ht="51" customHeight="1">
      <c r="A35" s="7" t="s">
        <v>7</v>
      </c>
      <c r="B35" s="8" t="s">
        <v>34</v>
      </c>
      <c r="C35" s="207">
        <v>687904.8</v>
      </c>
      <c r="D35" s="207">
        <v>745908.13</v>
      </c>
      <c r="E35" s="77">
        <f t="shared" si="0"/>
        <v>108</v>
      </c>
      <c r="F35" s="94" t="s">
        <v>159</v>
      </c>
    </row>
    <row r="36" spans="1:6" s="99" customFormat="1" ht="24" customHeight="1">
      <c r="A36" s="97"/>
      <c r="B36" s="100" t="s">
        <v>174</v>
      </c>
      <c r="C36" s="209">
        <v>583429.6</v>
      </c>
      <c r="D36" s="209">
        <v>579384.02</v>
      </c>
      <c r="E36" s="139">
        <f t="shared" si="0"/>
        <v>99</v>
      </c>
      <c r="F36" s="98" t="s">
        <v>160</v>
      </c>
    </row>
    <row r="37" spans="1:6" s="99" customFormat="1" ht="24" customHeight="1">
      <c r="A37" s="97"/>
      <c r="B37" s="100" t="s">
        <v>175</v>
      </c>
      <c r="C37" s="209">
        <v>21561.48</v>
      </c>
      <c r="D37" s="209">
        <v>36835.13</v>
      </c>
      <c r="E37" s="139">
        <f t="shared" si="0"/>
        <v>171</v>
      </c>
      <c r="F37" s="98" t="s">
        <v>161</v>
      </c>
    </row>
    <row r="38" spans="1:6" ht="66" customHeight="1" thickBot="1">
      <c r="A38" s="7" t="s">
        <v>7</v>
      </c>
      <c r="B38" s="8" t="s">
        <v>35</v>
      </c>
      <c r="C38" s="207">
        <v>484148.51</v>
      </c>
      <c r="D38" s="207">
        <v>551589.17</v>
      </c>
      <c r="E38" s="77">
        <f t="shared" si="0"/>
        <v>114</v>
      </c>
      <c r="F38" s="101" t="s">
        <v>178</v>
      </c>
    </row>
    <row r="39" spans="1:6" s="93" customFormat="1" ht="40.5" customHeight="1" thickBot="1">
      <c r="A39" s="224" t="s">
        <v>1</v>
      </c>
      <c r="B39" s="225" t="s">
        <v>2</v>
      </c>
      <c r="C39" s="225" t="s">
        <v>92</v>
      </c>
      <c r="D39" s="225" t="s">
        <v>93</v>
      </c>
      <c r="E39" s="225" t="s">
        <v>96</v>
      </c>
      <c r="F39" s="226" t="s">
        <v>125</v>
      </c>
    </row>
    <row r="40" spans="1:6" s="75" customFormat="1" ht="10.5">
      <c r="A40" s="73">
        <v>1</v>
      </c>
      <c r="B40" s="74">
        <v>2</v>
      </c>
      <c r="C40" s="74">
        <v>3</v>
      </c>
      <c r="D40" s="74">
        <v>4</v>
      </c>
      <c r="E40" s="74">
        <v>5</v>
      </c>
      <c r="F40" s="85">
        <v>6</v>
      </c>
    </row>
    <row r="41" spans="1:6" ht="24" customHeight="1">
      <c r="A41" s="7" t="s">
        <v>7</v>
      </c>
      <c r="B41" s="8" t="s">
        <v>36</v>
      </c>
      <c r="C41" s="206">
        <f>SUM(C42:C48)</f>
        <v>980641.19</v>
      </c>
      <c r="D41" s="206">
        <f>SUM(D42:D48)</f>
        <v>1007773.76</v>
      </c>
      <c r="E41" s="77">
        <f>D41/C41%</f>
        <v>103</v>
      </c>
      <c r="F41" s="184"/>
    </row>
    <row r="42" spans="1:6" ht="65.25" customHeight="1">
      <c r="A42" s="9" t="s">
        <v>7</v>
      </c>
      <c r="B42" s="4" t="s">
        <v>37</v>
      </c>
      <c r="C42" s="103">
        <v>33874.62</v>
      </c>
      <c r="D42" s="103">
        <v>50665.67</v>
      </c>
      <c r="E42" s="78">
        <f>D42/C42%</f>
        <v>150</v>
      </c>
      <c r="F42" s="95" t="s">
        <v>162</v>
      </c>
    </row>
    <row r="43" spans="1:6" ht="27" customHeight="1">
      <c r="A43" s="9" t="s">
        <v>7</v>
      </c>
      <c r="B43" s="4" t="s">
        <v>38</v>
      </c>
      <c r="C43" s="103">
        <v>4779.68</v>
      </c>
      <c r="D43" s="103">
        <v>1864.74</v>
      </c>
      <c r="E43" s="78">
        <f>D43/C43%</f>
        <v>39</v>
      </c>
      <c r="F43" s="95" t="s">
        <v>193</v>
      </c>
    </row>
    <row r="44" spans="1:6" ht="51.75" customHeight="1">
      <c r="A44" s="9" t="s">
        <v>7</v>
      </c>
      <c r="B44" s="4" t="s">
        <v>39</v>
      </c>
      <c r="C44" s="103">
        <v>7828.61</v>
      </c>
      <c r="D44" s="103">
        <v>13901.91</v>
      </c>
      <c r="E44" s="78">
        <f>D44/C44%</f>
        <v>178</v>
      </c>
      <c r="F44" s="95" t="s">
        <v>163</v>
      </c>
    </row>
    <row r="45" spans="1:6" ht="27" customHeight="1">
      <c r="A45" s="9" t="s">
        <v>7</v>
      </c>
      <c r="B45" s="4" t="s">
        <v>40</v>
      </c>
      <c r="C45" s="103">
        <v>164039.67</v>
      </c>
      <c r="D45" s="103">
        <v>111861.75</v>
      </c>
      <c r="E45" s="78">
        <f aca="true" t="shared" si="1" ref="E45:E72">D45/C45%</f>
        <v>68</v>
      </c>
      <c r="F45" s="95" t="s">
        <v>183</v>
      </c>
    </row>
    <row r="46" spans="1:6" ht="27.75" customHeight="1">
      <c r="A46" s="9" t="s">
        <v>7</v>
      </c>
      <c r="B46" s="4" t="s">
        <v>41</v>
      </c>
      <c r="C46" s="103">
        <v>437738.76</v>
      </c>
      <c r="D46" s="103">
        <v>427114.67</v>
      </c>
      <c r="E46" s="78">
        <f t="shared" si="1"/>
        <v>98</v>
      </c>
      <c r="F46" s="95" t="s">
        <v>164</v>
      </c>
    </row>
    <row r="47" spans="1:6" ht="18.75" customHeight="1">
      <c r="A47" s="9" t="s">
        <v>7</v>
      </c>
      <c r="B47" s="4" t="s">
        <v>42</v>
      </c>
      <c r="C47" s="103">
        <v>0</v>
      </c>
      <c r="D47" s="103">
        <v>0</v>
      </c>
      <c r="E47" s="78" t="s">
        <v>154</v>
      </c>
      <c r="F47" s="107"/>
    </row>
    <row r="48" spans="1:6" ht="84.75" customHeight="1">
      <c r="A48" s="9" t="s">
        <v>7</v>
      </c>
      <c r="B48" s="4" t="s">
        <v>43</v>
      </c>
      <c r="C48" s="103">
        <v>332379.85</v>
      </c>
      <c r="D48" s="103">
        <v>402365.02</v>
      </c>
      <c r="E48" s="78">
        <f t="shared" si="1"/>
        <v>121</v>
      </c>
      <c r="F48" s="96" t="s">
        <v>184</v>
      </c>
    </row>
    <row r="49" spans="1:6" ht="24" customHeight="1">
      <c r="A49" s="7" t="s">
        <v>7</v>
      </c>
      <c r="B49" s="8" t="s">
        <v>44</v>
      </c>
      <c r="C49" s="206">
        <f>SUM(C50:C56)</f>
        <v>76009.1</v>
      </c>
      <c r="D49" s="206">
        <f>SUM(D50:D56)</f>
        <v>82062</v>
      </c>
      <c r="E49" s="77">
        <f t="shared" si="1"/>
        <v>108</v>
      </c>
      <c r="F49" s="184"/>
    </row>
    <row r="50" spans="1:6" ht="24" customHeight="1">
      <c r="A50" s="9" t="s">
        <v>7</v>
      </c>
      <c r="B50" s="4" t="s">
        <v>45</v>
      </c>
      <c r="C50" s="220">
        <v>28323</v>
      </c>
      <c r="D50" s="103">
        <v>28184</v>
      </c>
      <c r="E50" s="134">
        <f t="shared" si="1"/>
        <v>100</v>
      </c>
      <c r="F50" s="95" t="s">
        <v>165</v>
      </c>
    </row>
    <row r="51" spans="1:6" ht="24" customHeight="1">
      <c r="A51" s="9" t="s">
        <v>7</v>
      </c>
      <c r="B51" s="4" t="s">
        <v>46</v>
      </c>
      <c r="C51" s="103">
        <v>0</v>
      </c>
      <c r="D51" s="103">
        <v>0</v>
      </c>
      <c r="E51" s="134" t="s">
        <v>154</v>
      </c>
      <c r="F51" s="107"/>
    </row>
    <row r="52" spans="1:6" ht="24" customHeight="1">
      <c r="A52" s="9" t="s">
        <v>7</v>
      </c>
      <c r="B52" s="4" t="s">
        <v>47</v>
      </c>
      <c r="C52" s="103">
        <v>0</v>
      </c>
      <c r="D52" s="103">
        <v>0</v>
      </c>
      <c r="E52" s="78" t="s">
        <v>154</v>
      </c>
      <c r="F52" s="107"/>
    </row>
    <row r="53" spans="1:6" ht="24" customHeight="1">
      <c r="A53" s="9" t="s">
        <v>7</v>
      </c>
      <c r="B53" s="4" t="s">
        <v>48</v>
      </c>
      <c r="C53" s="103">
        <v>0</v>
      </c>
      <c r="D53" s="103">
        <v>0</v>
      </c>
      <c r="E53" s="78" t="s">
        <v>154</v>
      </c>
      <c r="F53" s="107"/>
    </row>
    <row r="54" spans="1:6" ht="43.5" customHeight="1">
      <c r="A54" s="9" t="s">
        <v>7</v>
      </c>
      <c r="B54" s="4" t="s">
        <v>49</v>
      </c>
      <c r="C54" s="103">
        <v>47647</v>
      </c>
      <c r="D54" s="103">
        <v>53813</v>
      </c>
      <c r="E54" s="78">
        <f t="shared" si="1"/>
        <v>113</v>
      </c>
      <c r="F54" s="95" t="s">
        <v>166</v>
      </c>
    </row>
    <row r="55" spans="1:6" ht="24" customHeight="1">
      <c r="A55" s="9" t="s">
        <v>7</v>
      </c>
      <c r="B55" s="4" t="s">
        <v>50</v>
      </c>
      <c r="C55" s="103">
        <v>0</v>
      </c>
      <c r="D55" s="103">
        <v>0</v>
      </c>
      <c r="E55" s="78" t="s">
        <v>154</v>
      </c>
      <c r="F55" s="95"/>
    </row>
    <row r="56" spans="1:6" ht="29.25" customHeight="1">
      <c r="A56" s="9" t="s">
        <v>7</v>
      </c>
      <c r="B56" s="4" t="s">
        <v>51</v>
      </c>
      <c r="C56" s="103">
        <v>39.1</v>
      </c>
      <c r="D56" s="103">
        <v>65</v>
      </c>
      <c r="E56" s="78">
        <f t="shared" si="1"/>
        <v>166</v>
      </c>
      <c r="F56" s="95" t="s">
        <v>167</v>
      </c>
    </row>
    <row r="57" spans="1:6" ht="24" customHeight="1">
      <c r="A57" s="7" t="s">
        <v>7</v>
      </c>
      <c r="B57" s="8" t="s">
        <v>52</v>
      </c>
      <c r="C57" s="206">
        <f>SUM(C58:C61)</f>
        <v>3258487.07</v>
      </c>
      <c r="D57" s="206">
        <f>SUM(D58:D61)</f>
        <v>3337225.4</v>
      </c>
      <c r="E57" s="77">
        <f t="shared" si="1"/>
        <v>102</v>
      </c>
      <c r="F57" s="184"/>
    </row>
    <row r="58" spans="1:6" ht="39" customHeight="1">
      <c r="A58" s="9" t="s">
        <v>7</v>
      </c>
      <c r="B58" s="4" t="s">
        <v>53</v>
      </c>
      <c r="C58" s="103">
        <v>3238723.69</v>
      </c>
      <c r="D58" s="103">
        <v>3302071.33</v>
      </c>
      <c r="E58" s="78">
        <f t="shared" si="1"/>
        <v>102</v>
      </c>
      <c r="F58" s="95" t="s">
        <v>168</v>
      </c>
    </row>
    <row r="59" spans="1:6" ht="24" customHeight="1">
      <c r="A59" s="9" t="s">
        <v>7</v>
      </c>
      <c r="B59" s="4" t="s">
        <v>54</v>
      </c>
      <c r="C59" s="103">
        <v>0</v>
      </c>
      <c r="D59" s="103">
        <v>0</v>
      </c>
      <c r="E59" s="78" t="s">
        <v>154</v>
      </c>
      <c r="F59" s="107"/>
    </row>
    <row r="60" spans="1:6" ht="24" customHeight="1">
      <c r="A60" s="9" t="s">
        <v>7</v>
      </c>
      <c r="B60" s="4" t="s">
        <v>55</v>
      </c>
      <c r="C60" s="103">
        <v>0</v>
      </c>
      <c r="D60" s="103">
        <v>0</v>
      </c>
      <c r="E60" s="78" t="s">
        <v>154</v>
      </c>
      <c r="F60" s="107"/>
    </row>
    <row r="61" spans="1:6" ht="24" customHeight="1">
      <c r="A61" s="9" t="s">
        <v>7</v>
      </c>
      <c r="B61" s="4" t="s">
        <v>56</v>
      </c>
      <c r="C61" s="103">
        <v>19763.38</v>
      </c>
      <c r="D61" s="103">
        <v>35154.07</v>
      </c>
      <c r="E61" s="78">
        <f t="shared" si="1"/>
        <v>178</v>
      </c>
      <c r="F61" s="95" t="s">
        <v>169</v>
      </c>
    </row>
    <row r="62" spans="1:6" ht="27.75" customHeight="1">
      <c r="A62" s="7" t="s">
        <v>7</v>
      </c>
      <c r="B62" s="8" t="s">
        <v>57</v>
      </c>
      <c r="C62" s="206">
        <f>SUM(C63:C65)</f>
        <v>683935.55</v>
      </c>
      <c r="D62" s="206">
        <f>SUM(D63:D65)</f>
        <v>753982.04</v>
      </c>
      <c r="E62" s="77">
        <f t="shared" si="1"/>
        <v>110</v>
      </c>
      <c r="F62" s="184"/>
    </row>
    <row r="63" spans="1:6" ht="25.5" customHeight="1">
      <c r="A63" s="9" t="s">
        <v>7</v>
      </c>
      <c r="B63" s="4" t="s">
        <v>58</v>
      </c>
      <c r="C63" s="103">
        <v>543383.81</v>
      </c>
      <c r="D63" s="103">
        <v>614462.35</v>
      </c>
      <c r="E63" s="78">
        <f t="shared" si="1"/>
        <v>113</v>
      </c>
      <c r="F63" s="95" t="s">
        <v>170</v>
      </c>
    </row>
    <row r="64" spans="1:6" ht="22.5" customHeight="1">
      <c r="A64" s="9" t="s">
        <v>7</v>
      </c>
      <c r="B64" s="4" t="s">
        <v>59</v>
      </c>
      <c r="C64" s="103">
        <v>121783.3</v>
      </c>
      <c r="D64" s="103">
        <v>124835</v>
      </c>
      <c r="E64" s="78">
        <f t="shared" si="1"/>
        <v>103</v>
      </c>
      <c r="F64" s="95" t="s">
        <v>185</v>
      </c>
    </row>
    <row r="65" spans="1:6" ht="52.5" customHeight="1">
      <c r="A65" s="9" t="s">
        <v>7</v>
      </c>
      <c r="B65" s="4" t="s">
        <v>51</v>
      </c>
      <c r="C65" s="103">
        <v>18768.44</v>
      </c>
      <c r="D65" s="103">
        <v>14684.69</v>
      </c>
      <c r="E65" s="78">
        <f t="shared" si="1"/>
        <v>78</v>
      </c>
      <c r="F65" s="95" t="s">
        <v>171</v>
      </c>
    </row>
    <row r="66" spans="1:6" ht="24" customHeight="1">
      <c r="A66" s="7" t="s">
        <v>7</v>
      </c>
      <c r="B66" s="8" t="s">
        <v>60</v>
      </c>
      <c r="C66" s="206">
        <f>SUM(C67:C68)</f>
        <v>18785.84</v>
      </c>
      <c r="D66" s="206">
        <f>SUM(D67:D68)</f>
        <v>14768.27</v>
      </c>
      <c r="E66" s="77">
        <f t="shared" si="1"/>
        <v>79</v>
      </c>
      <c r="F66" s="184"/>
    </row>
    <row r="67" spans="1:6" ht="54" customHeight="1">
      <c r="A67" s="9" t="s">
        <v>7</v>
      </c>
      <c r="B67" s="4" t="s">
        <v>61</v>
      </c>
      <c r="C67" s="103">
        <v>7196.7</v>
      </c>
      <c r="D67" s="103">
        <v>7606.97</v>
      </c>
      <c r="E67" s="78">
        <f t="shared" si="1"/>
        <v>106</v>
      </c>
      <c r="F67" s="95" t="s">
        <v>172</v>
      </c>
    </row>
    <row r="68" spans="1:6" ht="47.25" customHeight="1">
      <c r="A68" s="9" t="s">
        <v>7</v>
      </c>
      <c r="B68" s="4" t="s">
        <v>51</v>
      </c>
      <c r="C68" s="103">
        <v>11589.14</v>
      </c>
      <c r="D68" s="103">
        <v>7161.3</v>
      </c>
      <c r="E68" s="78">
        <f t="shared" si="1"/>
        <v>62</v>
      </c>
      <c r="F68" s="95" t="s">
        <v>173</v>
      </c>
    </row>
    <row r="69" spans="1:6" ht="33" customHeight="1" thickBot="1">
      <c r="A69" s="155" t="s">
        <v>7</v>
      </c>
      <c r="B69" s="221" t="s">
        <v>186</v>
      </c>
      <c r="C69" s="222">
        <v>0</v>
      </c>
      <c r="D69" s="222">
        <v>0</v>
      </c>
      <c r="E69" s="80" t="s">
        <v>154</v>
      </c>
      <c r="F69" s="223"/>
    </row>
    <row r="70" spans="1:6" s="93" customFormat="1" ht="38.25" customHeight="1" thickBot="1">
      <c r="A70" s="224" t="s">
        <v>1</v>
      </c>
      <c r="B70" s="225" t="s">
        <v>2</v>
      </c>
      <c r="C70" s="225" t="s">
        <v>92</v>
      </c>
      <c r="D70" s="225" t="s">
        <v>93</v>
      </c>
      <c r="E70" s="225" t="s">
        <v>96</v>
      </c>
      <c r="F70" s="226" t="s">
        <v>125</v>
      </c>
    </row>
    <row r="71" spans="1:6" s="75" customFormat="1" ht="10.5">
      <c r="A71" s="73">
        <v>1</v>
      </c>
      <c r="B71" s="74">
        <v>2</v>
      </c>
      <c r="C71" s="74">
        <v>3</v>
      </c>
      <c r="D71" s="74">
        <v>4</v>
      </c>
      <c r="E71" s="74">
        <v>5</v>
      </c>
      <c r="F71" s="85">
        <v>6</v>
      </c>
    </row>
    <row r="72" spans="1:6" ht="45.75" customHeight="1">
      <c r="A72" s="1" t="s">
        <v>12</v>
      </c>
      <c r="B72" s="2" t="s">
        <v>63</v>
      </c>
      <c r="C72" s="207">
        <v>545.2</v>
      </c>
      <c r="D72" s="207">
        <v>19942.71</v>
      </c>
      <c r="E72" s="77">
        <f t="shared" si="1"/>
        <v>3658</v>
      </c>
      <c r="F72" s="88" t="s">
        <v>191</v>
      </c>
    </row>
    <row r="73" spans="1:6" ht="24" customHeight="1">
      <c r="A73" s="1" t="s">
        <v>19</v>
      </c>
      <c r="B73" s="2" t="s">
        <v>64</v>
      </c>
      <c r="C73" s="206">
        <f>C74+C75</f>
        <v>0</v>
      </c>
      <c r="D73" s="206">
        <f>D74+D75</f>
        <v>2352.07</v>
      </c>
      <c r="E73" s="77" t="s">
        <v>154</v>
      </c>
      <c r="F73" s="184"/>
    </row>
    <row r="74" spans="1:6" ht="29.25" customHeight="1">
      <c r="A74" s="3" t="s">
        <v>7</v>
      </c>
      <c r="B74" s="4" t="s">
        <v>65</v>
      </c>
      <c r="C74" s="103">
        <v>0</v>
      </c>
      <c r="D74" s="103">
        <v>2352.07</v>
      </c>
      <c r="E74" s="78" t="s">
        <v>154</v>
      </c>
      <c r="F74" s="21" t="s">
        <v>190</v>
      </c>
    </row>
    <row r="75" spans="1:6" ht="19.5" customHeight="1">
      <c r="A75" s="3" t="s">
        <v>7</v>
      </c>
      <c r="B75" s="4" t="s">
        <v>66</v>
      </c>
      <c r="C75" s="103">
        <v>0</v>
      </c>
      <c r="D75" s="103">
        <v>0</v>
      </c>
      <c r="E75" s="78" t="s">
        <v>154</v>
      </c>
      <c r="F75" s="90"/>
    </row>
    <row r="76" spans="1:6" ht="18.75" customHeight="1">
      <c r="A76" s="5" t="s">
        <v>67</v>
      </c>
      <c r="B76" s="6" t="s">
        <v>68</v>
      </c>
      <c r="C76" s="208">
        <f>SUM(C77:C78)</f>
        <v>0</v>
      </c>
      <c r="D76" s="208">
        <f>SUM(D77:D78)</f>
        <v>0</v>
      </c>
      <c r="E76" s="76" t="s">
        <v>154</v>
      </c>
      <c r="F76" s="185"/>
    </row>
    <row r="77" spans="1:6" ht="18.75" customHeight="1">
      <c r="A77" s="10" t="s">
        <v>69</v>
      </c>
      <c r="B77" s="11" t="s">
        <v>70</v>
      </c>
      <c r="C77" s="103">
        <v>0</v>
      </c>
      <c r="D77" s="103">
        <v>0</v>
      </c>
      <c r="E77" s="78" t="s">
        <v>154</v>
      </c>
      <c r="F77" s="90"/>
    </row>
    <row r="78" spans="1:6" ht="18.75" customHeight="1">
      <c r="A78" s="10" t="s">
        <v>69</v>
      </c>
      <c r="B78" s="11" t="s">
        <v>71</v>
      </c>
      <c r="C78" s="103">
        <v>0</v>
      </c>
      <c r="D78" s="103">
        <v>0</v>
      </c>
      <c r="E78" s="78" t="s">
        <v>154</v>
      </c>
      <c r="F78" s="90"/>
    </row>
    <row r="79" spans="1:6" ht="28.5" customHeight="1">
      <c r="A79" s="5" t="s">
        <v>72</v>
      </c>
      <c r="B79" s="6" t="s">
        <v>73</v>
      </c>
      <c r="C79" s="208">
        <f>C9-C33+C76</f>
        <v>318815.81</v>
      </c>
      <c r="D79" s="208">
        <f>D9-D33+D76</f>
        <v>182859.16</v>
      </c>
      <c r="E79" s="76">
        <f>D79/C79%</f>
        <v>57</v>
      </c>
      <c r="F79" s="185"/>
    </row>
    <row r="80" spans="1:6" ht="24" customHeight="1">
      <c r="A80" s="12"/>
      <c r="B80" s="13"/>
      <c r="C80" s="210">
        <v>0</v>
      </c>
      <c r="D80" s="210">
        <v>0</v>
      </c>
      <c r="E80" s="78" t="s">
        <v>154</v>
      </c>
      <c r="F80" s="135"/>
    </row>
    <row r="81" spans="1:6" ht="24" customHeight="1">
      <c r="A81" s="5" t="s">
        <v>74</v>
      </c>
      <c r="B81" s="6" t="s">
        <v>75</v>
      </c>
      <c r="C81" s="211"/>
      <c r="D81" s="211"/>
      <c r="E81" s="79"/>
      <c r="F81" s="186"/>
    </row>
    <row r="82" spans="1:6" ht="24" customHeight="1">
      <c r="A82" s="12"/>
      <c r="B82" s="13"/>
      <c r="C82" s="210">
        <v>0</v>
      </c>
      <c r="D82" s="210">
        <v>0</v>
      </c>
      <c r="E82" s="78" t="s">
        <v>154</v>
      </c>
      <c r="F82" s="135"/>
    </row>
    <row r="83" spans="1:6" ht="24" customHeight="1">
      <c r="A83" s="5" t="s">
        <v>76</v>
      </c>
      <c r="B83" s="6" t="s">
        <v>77</v>
      </c>
      <c r="C83" s="208">
        <f>C79-C81</f>
        <v>318815.81</v>
      </c>
      <c r="D83" s="208">
        <f>D79-D81</f>
        <v>182859.16</v>
      </c>
      <c r="E83" s="76">
        <f>D83/C83%</f>
        <v>57</v>
      </c>
      <c r="F83" s="185"/>
    </row>
    <row r="84" spans="1:6" ht="24" customHeight="1">
      <c r="A84" s="14" t="s">
        <v>7</v>
      </c>
      <c r="B84" s="11" t="s">
        <v>7</v>
      </c>
      <c r="C84" s="106">
        <v>0</v>
      </c>
      <c r="D84" s="106">
        <v>0</v>
      </c>
      <c r="E84" s="78" t="s">
        <v>154</v>
      </c>
      <c r="F84" s="136"/>
    </row>
    <row r="85" spans="1:6" ht="24" customHeight="1">
      <c r="A85" s="5" t="s">
        <v>78</v>
      </c>
      <c r="B85" s="6" t="s">
        <v>79</v>
      </c>
      <c r="C85" s="208">
        <f>C86+C91+C96</f>
        <v>168794.24</v>
      </c>
      <c r="D85" s="208">
        <f>D86+D91+D96</f>
        <v>0</v>
      </c>
      <c r="E85" s="76">
        <f>D85/C85%</f>
        <v>0</v>
      </c>
      <c r="F85" s="185"/>
    </row>
    <row r="86" spans="1:6" ht="24" customHeight="1">
      <c r="A86" s="1" t="s">
        <v>5</v>
      </c>
      <c r="B86" s="2" t="s">
        <v>80</v>
      </c>
      <c r="C86" s="206">
        <f>SUM(C87:C90)</f>
        <v>168794.24</v>
      </c>
      <c r="D86" s="206">
        <f>SUM(D87:D90)</f>
        <v>0</v>
      </c>
      <c r="E86" s="77">
        <f>D86/C86%</f>
        <v>0</v>
      </c>
      <c r="F86" s="187"/>
    </row>
    <row r="87" spans="1:6" ht="21.75" customHeight="1">
      <c r="A87" s="3" t="s">
        <v>7</v>
      </c>
      <c r="B87" s="4" t="s">
        <v>81</v>
      </c>
      <c r="C87" s="103">
        <v>94925.24</v>
      </c>
      <c r="D87" s="103">
        <v>0</v>
      </c>
      <c r="E87" s="78">
        <f>D87/C87%</f>
        <v>0</v>
      </c>
      <c r="F87" s="90"/>
    </row>
    <row r="88" spans="1:6" ht="21.75" customHeight="1">
      <c r="A88" s="3" t="s">
        <v>7</v>
      </c>
      <c r="B88" s="4" t="s">
        <v>16</v>
      </c>
      <c r="C88" s="103">
        <v>0</v>
      </c>
      <c r="D88" s="103">
        <v>0</v>
      </c>
      <c r="E88" s="78" t="s">
        <v>154</v>
      </c>
      <c r="F88" s="90"/>
    </row>
    <row r="89" spans="1:6" ht="21.75" customHeight="1">
      <c r="A89" s="3" t="s">
        <v>7</v>
      </c>
      <c r="B89" s="4" t="s">
        <v>17</v>
      </c>
      <c r="C89" s="103">
        <v>73869</v>
      </c>
      <c r="D89" s="103">
        <v>0</v>
      </c>
      <c r="E89" s="78">
        <f>D89/C89%</f>
        <v>0</v>
      </c>
      <c r="F89" s="90"/>
    </row>
    <row r="90" spans="1:6" ht="21.75" customHeight="1">
      <c r="A90" s="3" t="s">
        <v>7</v>
      </c>
      <c r="B90" s="4" t="s">
        <v>18</v>
      </c>
      <c r="C90" s="103">
        <v>0</v>
      </c>
      <c r="D90" s="103">
        <v>0</v>
      </c>
      <c r="E90" s="78" t="s">
        <v>154</v>
      </c>
      <c r="F90" s="90"/>
    </row>
    <row r="91" spans="1:6" ht="24" customHeight="1">
      <c r="A91" s="1" t="s">
        <v>12</v>
      </c>
      <c r="B91" s="2" t="s">
        <v>82</v>
      </c>
      <c r="C91" s="206">
        <f>SUM(C92:C95)</f>
        <v>0</v>
      </c>
      <c r="D91" s="206">
        <f>SUM(D92:D95)</f>
        <v>0</v>
      </c>
      <c r="E91" s="77" t="s">
        <v>154</v>
      </c>
      <c r="F91" s="187"/>
    </row>
    <row r="92" spans="1:6" ht="21.75" customHeight="1">
      <c r="A92" s="3" t="s">
        <v>7</v>
      </c>
      <c r="B92" s="4" t="s">
        <v>21</v>
      </c>
      <c r="C92" s="103">
        <v>0</v>
      </c>
      <c r="D92" s="103">
        <v>0</v>
      </c>
      <c r="E92" s="78" t="s">
        <v>154</v>
      </c>
      <c r="F92" s="90"/>
    </row>
    <row r="93" spans="1:6" ht="21.75" customHeight="1">
      <c r="A93" s="3" t="s">
        <v>7</v>
      </c>
      <c r="B93" s="4" t="s">
        <v>16</v>
      </c>
      <c r="C93" s="103">
        <v>0</v>
      </c>
      <c r="D93" s="103">
        <v>0</v>
      </c>
      <c r="E93" s="78" t="s">
        <v>154</v>
      </c>
      <c r="F93" s="90"/>
    </row>
    <row r="94" spans="1:6" ht="21.75" customHeight="1">
      <c r="A94" s="3" t="s">
        <v>7</v>
      </c>
      <c r="B94" s="4" t="s">
        <v>17</v>
      </c>
      <c r="C94" s="103">
        <v>0</v>
      </c>
      <c r="D94" s="103">
        <v>0</v>
      </c>
      <c r="E94" s="78" t="s">
        <v>154</v>
      </c>
      <c r="F94" s="90"/>
    </row>
    <row r="95" spans="1:6" ht="21.75" customHeight="1">
      <c r="A95" s="3" t="s">
        <v>7</v>
      </c>
      <c r="B95" s="4" t="s">
        <v>18</v>
      </c>
      <c r="C95" s="103">
        <v>0</v>
      </c>
      <c r="D95" s="103">
        <v>0</v>
      </c>
      <c r="E95" s="78" t="s">
        <v>154</v>
      </c>
      <c r="F95" s="90"/>
    </row>
    <row r="96" spans="1:6" ht="24" customHeight="1">
      <c r="A96" s="1" t="s">
        <v>19</v>
      </c>
      <c r="B96" s="2" t="s">
        <v>23</v>
      </c>
      <c r="C96" s="206">
        <f>SUM(C97:C99)</f>
        <v>0</v>
      </c>
      <c r="D96" s="206">
        <f>SUM(D97:D99)</f>
        <v>0</v>
      </c>
      <c r="E96" s="77" t="s">
        <v>154</v>
      </c>
      <c r="F96" s="187"/>
    </row>
    <row r="97" spans="1:6" ht="21.75" customHeight="1">
      <c r="A97" s="3" t="s">
        <v>7</v>
      </c>
      <c r="B97" s="4" t="s">
        <v>16</v>
      </c>
      <c r="C97" s="103">
        <v>0</v>
      </c>
      <c r="D97" s="103">
        <v>0</v>
      </c>
      <c r="E97" s="78" t="s">
        <v>154</v>
      </c>
      <c r="F97" s="90"/>
    </row>
    <row r="98" spans="1:6" ht="21.75" customHeight="1">
      <c r="A98" s="3" t="s">
        <v>7</v>
      </c>
      <c r="B98" s="4" t="s">
        <v>17</v>
      </c>
      <c r="C98" s="103">
        <v>0</v>
      </c>
      <c r="D98" s="103">
        <v>0</v>
      </c>
      <c r="E98" s="78" t="s">
        <v>154</v>
      </c>
      <c r="F98" s="90"/>
    </row>
    <row r="99" spans="1:6" ht="21.75" customHeight="1">
      <c r="A99" s="3" t="s">
        <v>7</v>
      </c>
      <c r="B99" s="4" t="s">
        <v>18</v>
      </c>
      <c r="C99" s="103">
        <v>0</v>
      </c>
      <c r="D99" s="103">
        <v>0</v>
      </c>
      <c r="E99" s="78" t="s">
        <v>154</v>
      </c>
      <c r="F99" s="90"/>
    </row>
    <row r="100" spans="1:6" ht="24" customHeight="1">
      <c r="A100" s="5" t="s">
        <v>83</v>
      </c>
      <c r="B100" s="6" t="s">
        <v>84</v>
      </c>
      <c r="C100" s="211">
        <v>483460.19</v>
      </c>
      <c r="D100" s="211">
        <f>D101</f>
        <v>0</v>
      </c>
      <c r="E100" s="76">
        <f>D100/C100%</f>
        <v>0</v>
      </c>
      <c r="F100" s="186"/>
    </row>
    <row r="101" spans="1:6" ht="33" customHeight="1">
      <c r="A101" s="12" t="s">
        <v>7</v>
      </c>
      <c r="B101" s="11" t="s">
        <v>85</v>
      </c>
      <c r="C101" s="103">
        <v>0</v>
      </c>
      <c r="D101" s="103">
        <v>0</v>
      </c>
      <c r="E101" s="78" t="s">
        <v>154</v>
      </c>
      <c r="F101" s="137"/>
    </row>
    <row r="102" spans="1:6" ht="24" customHeight="1" thickBot="1">
      <c r="A102" s="62" t="s">
        <v>86</v>
      </c>
      <c r="B102" s="63" t="s">
        <v>87</v>
      </c>
      <c r="C102" s="212"/>
      <c r="D102" s="212"/>
      <c r="E102" s="175" t="s">
        <v>154</v>
      </c>
      <c r="F102" s="189"/>
    </row>
    <row r="103" spans="1:6" ht="18" customHeight="1">
      <c r="A103" s="65"/>
      <c r="B103" s="66" t="s">
        <v>88</v>
      </c>
      <c r="C103" s="102">
        <v>462030.59</v>
      </c>
      <c r="D103" s="102">
        <v>627733.73</v>
      </c>
      <c r="E103" s="176">
        <f>D103/C103%</f>
        <v>136</v>
      </c>
      <c r="F103" s="188"/>
    </row>
    <row r="104" spans="1:6" ht="18" customHeight="1">
      <c r="A104" s="12"/>
      <c r="B104" s="11" t="s">
        <v>89</v>
      </c>
      <c r="C104" s="103">
        <v>158095.9</v>
      </c>
      <c r="D104" s="103">
        <v>79319.61</v>
      </c>
      <c r="E104" s="78">
        <f>D104/C104%</f>
        <v>50</v>
      </c>
      <c r="F104" s="137"/>
    </row>
    <row r="105" spans="1:6" ht="18" customHeight="1">
      <c r="A105" s="15" t="s">
        <v>7</v>
      </c>
      <c r="B105" s="16" t="s">
        <v>90</v>
      </c>
      <c r="C105" s="106">
        <v>0</v>
      </c>
      <c r="D105" s="106">
        <v>76463.07</v>
      </c>
      <c r="E105" s="78" t="s">
        <v>154</v>
      </c>
      <c r="F105" s="135"/>
    </row>
    <row r="106" spans="1:6" ht="18" customHeight="1">
      <c r="A106" s="17"/>
      <c r="B106" s="18" t="s">
        <v>91</v>
      </c>
      <c r="C106" s="104">
        <v>273311.26</v>
      </c>
      <c r="D106" s="104">
        <v>108686.37</v>
      </c>
      <c r="E106" s="78">
        <f>D106/C106%</f>
        <v>40</v>
      </c>
      <c r="F106" s="138"/>
    </row>
    <row r="107" spans="1:6" ht="18" customHeight="1" thickBot="1">
      <c r="A107" s="19"/>
      <c r="B107" s="20" t="s">
        <v>90</v>
      </c>
      <c r="C107" s="105">
        <v>0</v>
      </c>
      <c r="D107" s="105">
        <v>0</v>
      </c>
      <c r="E107" s="80" t="s">
        <v>154</v>
      </c>
      <c r="F107" s="177"/>
    </row>
    <row r="108" ht="9" customHeight="1"/>
    <row r="109" spans="1:6" ht="14.25">
      <c r="A109" s="27" t="s">
        <v>107</v>
      </c>
      <c r="B109" s="27"/>
      <c r="C109" s="69"/>
      <c r="D109" s="69"/>
      <c r="E109" s="81" t="s">
        <v>98</v>
      </c>
      <c r="F109" s="86"/>
    </row>
    <row r="110" spans="1:6" ht="13.5" customHeight="1">
      <c r="A110" s="29"/>
      <c r="B110" s="30"/>
      <c r="C110" s="70"/>
      <c r="D110" s="70"/>
      <c r="E110" s="82"/>
      <c r="F110" s="87"/>
    </row>
    <row r="111" spans="1:6" ht="13.5" customHeight="1">
      <c r="A111" s="29"/>
      <c r="B111" s="30"/>
      <c r="C111" s="70"/>
      <c r="D111" s="70"/>
      <c r="E111" s="82"/>
      <c r="F111" s="87"/>
    </row>
    <row r="112" spans="1:6" ht="13.5" customHeight="1">
      <c r="A112" s="29"/>
      <c r="B112" s="29"/>
      <c r="C112" s="70"/>
      <c r="D112" s="70"/>
      <c r="E112" s="82"/>
      <c r="F112" s="87"/>
    </row>
    <row r="113" spans="1:6" ht="14.25">
      <c r="A113" s="32" t="s">
        <v>99</v>
      </c>
      <c r="B113" s="32"/>
      <c r="C113" s="69"/>
      <c r="D113" s="69"/>
      <c r="E113" s="81"/>
      <c r="F113" s="86"/>
    </row>
    <row r="114" spans="1:6" ht="13.5" customHeight="1">
      <c r="A114" s="27"/>
      <c r="B114" s="27"/>
      <c r="C114" s="69"/>
      <c r="D114" s="69"/>
      <c r="E114" s="81"/>
      <c r="F114" s="86"/>
    </row>
    <row r="115" spans="1:6" ht="13.5" customHeight="1">
      <c r="A115" s="27"/>
      <c r="B115" s="27"/>
      <c r="C115" s="69"/>
      <c r="D115" s="69"/>
      <c r="E115" s="81"/>
      <c r="F115" s="86"/>
    </row>
    <row r="116" spans="1:6" ht="14.25">
      <c r="A116" s="27" t="s">
        <v>100</v>
      </c>
      <c r="B116" s="27"/>
      <c r="C116" s="69"/>
      <c r="D116" s="69" t="s">
        <v>101</v>
      </c>
      <c r="E116" s="81"/>
      <c r="F116" s="86"/>
    </row>
  </sheetData>
  <sheetProtection/>
  <mergeCells count="3">
    <mergeCell ref="A1:F1"/>
    <mergeCell ref="C4:C8"/>
    <mergeCell ref="F4:F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18.19921875" style="227" customWidth="1"/>
    <col min="2" max="2" width="14.19921875" style="227" customWidth="1"/>
    <col min="3" max="3" width="11.19921875" style="227" customWidth="1"/>
    <col min="4" max="4" width="12.69921875" style="227" customWidth="1"/>
    <col min="5" max="5" width="10" style="227" customWidth="1"/>
    <col min="6" max="6" width="53.8984375" style="227" customWidth="1"/>
    <col min="7" max="16384" width="9" style="227" customWidth="1"/>
  </cols>
  <sheetData>
    <row r="2" spans="1:6" ht="30.75" customHeight="1">
      <c r="A2" s="287" t="s">
        <v>195</v>
      </c>
      <c r="B2" s="287"/>
      <c r="C2" s="287"/>
      <c r="D2" s="287"/>
      <c r="E2" s="287"/>
      <c r="F2" s="287"/>
    </row>
    <row r="3" ht="13.5" thickBot="1"/>
    <row r="4" spans="1:6" ht="42.75" customHeight="1">
      <c r="A4" s="288" t="s">
        <v>121</v>
      </c>
      <c r="B4" s="228" t="s">
        <v>120</v>
      </c>
      <c r="C4" s="290" t="s">
        <v>94</v>
      </c>
      <c r="D4" s="291"/>
      <c r="E4" s="291"/>
      <c r="F4" s="292"/>
    </row>
    <row r="5" spans="1:6" ht="39" customHeight="1" thickBot="1">
      <c r="A5" s="289"/>
      <c r="B5" s="229" t="s">
        <v>0</v>
      </c>
      <c r="C5" s="229" t="s">
        <v>123</v>
      </c>
      <c r="D5" s="229" t="s">
        <v>0</v>
      </c>
      <c r="E5" s="230" t="s">
        <v>95</v>
      </c>
      <c r="F5" s="231" t="s">
        <v>126</v>
      </c>
    </row>
    <row r="6" spans="1:6" ht="13.5" thickBot="1">
      <c r="A6" s="232">
        <v>1</v>
      </c>
      <c r="B6" s="233">
        <v>2</v>
      </c>
      <c r="C6" s="233"/>
      <c r="D6" s="233">
        <v>4</v>
      </c>
      <c r="E6" s="234">
        <v>6</v>
      </c>
      <c r="F6" s="235">
        <v>8</v>
      </c>
    </row>
    <row r="7" spans="1:6" ht="27.75" customHeight="1">
      <c r="A7" s="293" t="s">
        <v>108</v>
      </c>
      <c r="B7" s="294"/>
      <c r="C7" s="294"/>
      <c r="D7" s="294"/>
      <c r="E7" s="294"/>
      <c r="F7" s="295"/>
    </row>
    <row r="8" spans="1:6" ht="27.75" customHeight="1">
      <c r="A8" s="236" t="s">
        <v>128</v>
      </c>
      <c r="B8" s="218">
        <v>53319</v>
      </c>
      <c r="C8" s="190" t="s">
        <v>154</v>
      </c>
      <c r="D8" s="182">
        <v>56423</v>
      </c>
      <c r="E8" s="237">
        <f>D8/B8</f>
        <v>1.058</v>
      </c>
      <c r="F8" s="238" t="s">
        <v>207</v>
      </c>
    </row>
    <row r="9" spans="1:6" ht="39.75" customHeight="1">
      <c r="A9" s="239" t="s">
        <v>127</v>
      </c>
      <c r="B9" s="219">
        <v>579395</v>
      </c>
      <c r="C9" s="190" t="s">
        <v>154</v>
      </c>
      <c r="D9" s="182">
        <v>588822</v>
      </c>
      <c r="E9" s="237">
        <f aca="true" t="shared" si="0" ref="E9:E24">D9/B9</f>
        <v>1.016</v>
      </c>
      <c r="F9" s="238" t="s">
        <v>208</v>
      </c>
    </row>
    <row r="10" spans="1:6" ht="27.75" customHeight="1">
      <c r="A10" s="236" t="s">
        <v>129</v>
      </c>
      <c r="B10" s="182">
        <f>B11+B12</f>
        <v>872788</v>
      </c>
      <c r="C10" s="190" t="s">
        <v>154</v>
      </c>
      <c r="D10" s="182">
        <f>D11+D12</f>
        <v>957749</v>
      </c>
      <c r="E10" s="237">
        <f t="shared" si="0"/>
        <v>1.097</v>
      </c>
      <c r="F10" s="238" t="s">
        <v>209</v>
      </c>
    </row>
    <row r="11" spans="1:6" ht="25.5">
      <c r="A11" s="240" t="s">
        <v>109</v>
      </c>
      <c r="B11" s="219">
        <v>863972</v>
      </c>
      <c r="C11" s="191" t="s">
        <v>154</v>
      </c>
      <c r="D11" s="183">
        <v>944061</v>
      </c>
      <c r="E11" s="241">
        <f t="shared" si="0"/>
        <v>1.093</v>
      </c>
      <c r="F11" s="242" t="s">
        <v>210</v>
      </c>
    </row>
    <row r="12" spans="1:6" ht="27.75" customHeight="1">
      <c r="A12" s="240" t="s">
        <v>110</v>
      </c>
      <c r="B12" s="218">
        <v>8816</v>
      </c>
      <c r="C12" s="191" t="s">
        <v>154</v>
      </c>
      <c r="D12" s="183">
        <v>13688</v>
      </c>
      <c r="E12" s="241">
        <f t="shared" si="0"/>
        <v>1.553</v>
      </c>
      <c r="F12" s="242" t="s">
        <v>211</v>
      </c>
    </row>
    <row r="13" spans="1:6" ht="27.75" customHeight="1">
      <c r="A13" s="239" t="s">
        <v>130</v>
      </c>
      <c r="B13" s="182">
        <f>B14+B15+B16</f>
        <v>45463</v>
      </c>
      <c r="C13" s="190" t="s">
        <v>154</v>
      </c>
      <c r="D13" s="182">
        <f>D14+D15+D16</f>
        <v>52812</v>
      </c>
      <c r="E13" s="237">
        <f t="shared" si="0"/>
        <v>1.162</v>
      </c>
      <c r="F13" s="238" t="s">
        <v>212</v>
      </c>
    </row>
    <row r="14" spans="1:6" ht="51">
      <c r="A14" s="240" t="s">
        <v>109</v>
      </c>
      <c r="B14" s="218">
        <v>6120</v>
      </c>
      <c r="C14" s="191" t="s">
        <v>154</v>
      </c>
      <c r="D14" s="183">
        <v>5885</v>
      </c>
      <c r="E14" s="241">
        <f t="shared" si="0"/>
        <v>0.962</v>
      </c>
      <c r="F14" s="242" t="s">
        <v>213</v>
      </c>
    </row>
    <row r="15" spans="1:6" ht="26.25" customHeight="1">
      <c r="A15" s="240" t="s">
        <v>110</v>
      </c>
      <c r="B15" s="183">
        <v>5</v>
      </c>
      <c r="C15" s="191" t="s">
        <v>154</v>
      </c>
      <c r="D15" s="183">
        <v>30</v>
      </c>
      <c r="E15" s="241">
        <f t="shared" si="0"/>
        <v>6</v>
      </c>
      <c r="F15" s="242" t="s">
        <v>215</v>
      </c>
    </row>
    <row r="16" spans="1:6" ht="25.5" customHeight="1">
      <c r="A16" s="240" t="s">
        <v>111</v>
      </c>
      <c r="B16" s="218">
        <v>39338</v>
      </c>
      <c r="C16" s="191" t="s">
        <v>154</v>
      </c>
      <c r="D16" s="183">
        <v>46897</v>
      </c>
      <c r="E16" s="241">
        <f t="shared" si="0"/>
        <v>1.192</v>
      </c>
      <c r="F16" s="242" t="s">
        <v>214</v>
      </c>
    </row>
    <row r="17" spans="1:6" ht="27.75" customHeight="1">
      <c r="A17" s="239" t="s">
        <v>131</v>
      </c>
      <c r="B17" s="182">
        <f>B18+B19</f>
        <v>25987</v>
      </c>
      <c r="C17" s="190" t="s">
        <v>154</v>
      </c>
      <c r="D17" s="182">
        <f>D18+D19</f>
        <v>25779</v>
      </c>
      <c r="E17" s="237">
        <f t="shared" si="0"/>
        <v>0.992</v>
      </c>
      <c r="F17" s="238" t="s">
        <v>196</v>
      </c>
    </row>
    <row r="18" spans="1:6" ht="25.5">
      <c r="A18" s="240" t="s">
        <v>109</v>
      </c>
      <c r="B18" s="219">
        <v>25359</v>
      </c>
      <c r="C18" s="191" t="s">
        <v>154</v>
      </c>
      <c r="D18" s="183">
        <v>24201</v>
      </c>
      <c r="E18" s="241">
        <f t="shared" si="0"/>
        <v>0.954</v>
      </c>
      <c r="F18" s="242" t="s">
        <v>199</v>
      </c>
    </row>
    <row r="19" spans="1:6" ht="38.25">
      <c r="A19" s="240" t="s">
        <v>110</v>
      </c>
      <c r="B19" s="218">
        <v>628</v>
      </c>
      <c r="C19" s="191" t="s">
        <v>154</v>
      </c>
      <c r="D19" s="183">
        <v>1578</v>
      </c>
      <c r="E19" s="241">
        <f t="shared" si="0"/>
        <v>2.513</v>
      </c>
      <c r="F19" s="242" t="s">
        <v>200</v>
      </c>
    </row>
    <row r="20" spans="1:6" ht="36.75" customHeight="1">
      <c r="A20" s="239" t="s">
        <v>132</v>
      </c>
      <c r="B20" s="182">
        <f>B21+B22</f>
        <v>13467</v>
      </c>
      <c r="C20" s="190" t="s">
        <v>154</v>
      </c>
      <c r="D20" s="182">
        <f>D21+D22</f>
        <v>20287</v>
      </c>
      <c r="E20" s="237">
        <f t="shared" si="0"/>
        <v>1.506</v>
      </c>
      <c r="F20" s="242" t="s">
        <v>201</v>
      </c>
    </row>
    <row r="21" spans="1:6" ht="25.5">
      <c r="A21" s="240" t="s">
        <v>109</v>
      </c>
      <c r="B21" s="218">
        <v>13419</v>
      </c>
      <c r="C21" s="191" t="s">
        <v>154</v>
      </c>
      <c r="D21" s="183">
        <v>20185</v>
      </c>
      <c r="E21" s="241">
        <f t="shared" si="0"/>
        <v>1.504</v>
      </c>
      <c r="F21" s="242" t="s">
        <v>202</v>
      </c>
    </row>
    <row r="22" spans="1:6" ht="18" customHeight="1">
      <c r="A22" s="240" t="s">
        <v>110</v>
      </c>
      <c r="B22" s="219">
        <v>48</v>
      </c>
      <c r="C22" s="191" t="s">
        <v>154</v>
      </c>
      <c r="D22" s="183">
        <v>102</v>
      </c>
      <c r="E22" s="241">
        <f t="shared" si="0"/>
        <v>2.125</v>
      </c>
      <c r="F22" s="242" t="s">
        <v>218</v>
      </c>
    </row>
    <row r="23" spans="1:6" ht="27.75" customHeight="1">
      <c r="A23" s="239" t="s">
        <v>133</v>
      </c>
      <c r="B23" s="182">
        <v>69</v>
      </c>
      <c r="C23" s="190" t="s">
        <v>154</v>
      </c>
      <c r="D23" s="182">
        <v>68</v>
      </c>
      <c r="E23" s="237">
        <f t="shared" si="0"/>
        <v>0.986</v>
      </c>
      <c r="F23" s="238" t="s">
        <v>203</v>
      </c>
    </row>
    <row r="24" spans="1:6" ht="27.75" customHeight="1">
      <c r="A24" s="239" t="s">
        <v>134</v>
      </c>
      <c r="B24" s="182">
        <v>34</v>
      </c>
      <c r="C24" s="190" t="s">
        <v>154</v>
      </c>
      <c r="D24" s="182">
        <v>34</v>
      </c>
      <c r="E24" s="237">
        <f t="shared" si="0"/>
        <v>1</v>
      </c>
      <c r="F24" s="238" t="s">
        <v>196</v>
      </c>
    </row>
    <row r="25" spans="1:6" ht="27.75" customHeight="1">
      <c r="A25" s="296" t="s">
        <v>112</v>
      </c>
      <c r="B25" s="297"/>
      <c r="C25" s="297"/>
      <c r="D25" s="297"/>
      <c r="E25" s="297"/>
      <c r="F25" s="298"/>
    </row>
    <row r="26" spans="1:6" ht="29.25" customHeight="1">
      <c r="A26" s="240" t="s">
        <v>113</v>
      </c>
      <c r="B26" s="183">
        <v>11</v>
      </c>
      <c r="C26" s="191" t="s">
        <v>154</v>
      </c>
      <c r="D26" s="183">
        <v>8</v>
      </c>
      <c r="E26" s="241">
        <f aca="true" t="shared" si="1" ref="E26:E31">D26/B26</f>
        <v>0.727</v>
      </c>
      <c r="F26" s="242" t="s">
        <v>217</v>
      </c>
    </row>
    <row r="27" spans="1:6" ht="18" customHeight="1">
      <c r="A27" s="240" t="s">
        <v>114</v>
      </c>
      <c r="B27" s="183">
        <v>4</v>
      </c>
      <c r="C27" s="191" t="s">
        <v>154</v>
      </c>
      <c r="D27" s="183">
        <v>5</v>
      </c>
      <c r="E27" s="241">
        <f t="shared" si="1"/>
        <v>1.25</v>
      </c>
      <c r="F27" s="242" t="s">
        <v>218</v>
      </c>
    </row>
    <row r="28" spans="1:6" ht="18" customHeight="1">
      <c r="A28" s="240" t="s">
        <v>115</v>
      </c>
      <c r="B28" s="183">
        <v>1</v>
      </c>
      <c r="C28" s="191" t="s">
        <v>154</v>
      </c>
      <c r="D28" s="183">
        <v>3</v>
      </c>
      <c r="E28" s="241">
        <f t="shared" si="1"/>
        <v>3</v>
      </c>
      <c r="F28" s="242" t="s">
        <v>218</v>
      </c>
    </row>
    <row r="29" spans="1:6" ht="38.25">
      <c r="A29" s="240" t="s">
        <v>116</v>
      </c>
      <c r="B29" s="183">
        <v>273</v>
      </c>
      <c r="C29" s="191" t="s">
        <v>154</v>
      </c>
      <c r="D29" s="183">
        <v>418</v>
      </c>
      <c r="E29" s="241">
        <f t="shared" si="1"/>
        <v>1.531</v>
      </c>
      <c r="F29" s="242" t="s">
        <v>204</v>
      </c>
    </row>
    <row r="30" spans="1:6" ht="38.25">
      <c r="A30" s="240" t="s">
        <v>117</v>
      </c>
      <c r="B30" s="183">
        <v>6621</v>
      </c>
      <c r="C30" s="191" t="s">
        <v>154</v>
      </c>
      <c r="D30" s="183">
        <v>7284</v>
      </c>
      <c r="E30" s="241">
        <f t="shared" si="1"/>
        <v>1.1</v>
      </c>
      <c r="F30" s="242" t="s">
        <v>205</v>
      </c>
    </row>
    <row r="31" spans="1:6" ht="24.75" customHeight="1">
      <c r="A31" s="243" t="s">
        <v>119</v>
      </c>
      <c r="B31" s="244">
        <f>B26+B27+B28+B29+B30</f>
        <v>6910</v>
      </c>
      <c r="C31" s="245" t="s">
        <v>154</v>
      </c>
      <c r="D31" s="244">
        <f>D26+D27+D28+D29+D30</f>
        <v>7718</v>
      </c>
      <c r="E31" s="237">
        <f t="shared" si="1"/>
        <v>1.117</v>
      </c>
      <c r="F31" s="246" t="s">
        <v>206</v>
      </c>
    </row>
    <row r="32" spans="1:6" ht="27.75" customHeight="1">
      <c r="A32" s="296" t="s">
        <v>118</v>
      </c>
      <c r="B32" s="297"/>
      <c r="C32" s="297"/>
      <c r="D32" s="297"/>
      <c r="E32" s="297"/>
      <c r="F32" s="298"/>
    </row>
    <row r="33" spans="1:6" ht="27.75" customHeight="1">
      <c r="A33" s="239" t="s">
        <v>135</v>
      </c>
      <c r="B33" s="162">
        <f>B34+B35</f>
        <v>583294</v>
      </c>
      <c r="C33" s="192" t="s">
        <v>154</v>
      </c>
      <c r="D33" s="162">
        <f>D34+D35</f>
        <v>579384</v>
      </c>
      <c r="E33" s="237">
        <f>D33/B33</f>
        <v>0.993</v>
      </c>
      <c r="F33" s="238" t="s">
        <v>196</v>
      </c>
    </row>
    <row r="34" spans="1:6" ht="18" customHeight="1">
      <c r="A34" s="240" t="s">
        <v>109</v>
      </c>
      <c r="B34" s="163">
        <v>570704</v>
      </c>
      <c r="C34" s="193" t="s">
        <v>154</v>
      </c>
      <c r="D34" s="163">
        <v>549025</v>
      </c>
      <c r="E34" s="241">
        <f>D34/B34</f>
        <v>0.962</v>
      </c>
      <c r="F34" s="242"/>
    </row>
    <row r="35" spans="1:6" ht="18" customHeight="1">
      <c r="A35" s="240" t="s">
        <v>110</v>
      </c>
      <c r="B35" s="163">
        <v>12590</v>
      </c>
      <c r="C35" s="193" t="s">
        <v>154</v>
      </c>
      <c r="D35" s="163">
        <v>30359</v>
      </c>
      <c r="E35" s="241">
        <f>D35/B35</f>
        <v>2.411</v>
      </c>
      <c r="F35" s="242"/>
    </row>
    <row r="36" spans="1:6" ht="27.75" customHeight="1">
      <c r="A36" s="239" t="s">
        <v>136</v>
      </c>
      <c r="B36" s="162">
        <v>44485</v>
      </c>
      <c r="C36" s="192" t="s">
        <v>154</v>
      </c>
      <c r="D36" s="162">
        <v>49259</v>
      </c>
      <c r="E36" s="237">
        <f>D36/B36</f>
        <v>1.107</v>
      </c>
      <c r="F36" s="238"/>
    </row>
    <row r="37" spans="1:6" ht="27.75" customHeight="1" thickBot="1">
      <c r="A37" s="247" t="s">
        <v>119</v>
      </c>
      <c r="B37" s="164">
        <f>B33+B36</f>
        <v>627779</v>
      </c>
      <c r="C37" s="194" t="s">
        <v>154</v>
      </c>
      <c r="D37" s="164">
        <f>D33+D36</f>
        <v>628643</v>
      </c>
      <c r="E37" s="248">
        <f>D37/B37</f>
        <v>1.001</v>
      </c>
      <c r="F37" s="249" t="s">
        <v>197</v>
      </c>
    </row>
    <row r="38" spans="1:6" ht="24" customHeight="1">
      <c r="A38" s="285"/>
      <c r="B38" s="286"/>
      <c r="C38" s="286"/>
      <c r="D38" s="286"/>
      <c r="E38" s="286"/>
      <c r="F38" s="286"/>
    </row>
    <row r="40" spans="1:9" ht="12.75">
      <c r="A40" s="27" t="s">
        <v>198</v>
      </c>
      <c r="B40" s="27"/>
      <c r="C40" s="27"/>
      <c r="D40" s="27"/>
      <c r="E40" s="27"/>
      <c r="F40" s="27" t="s">
        <v>98</v>
      </c>
      <c r="G40" s="28"/>
      <c r="I40" s="28"/>
    </row>
    <row r="41" spans="1:6" ht="12.75">
      <c r="A41" s="250"/>
      <c r="B41" s="251"/>
      <c r="C41" s="251"/>
      <c r="D41" s="250"/>
      <c r="E41" s="250"/>
      <c r="F41" s="252"/>
    </row>
    <row r="42" spans="1:6" ht="12.75">
      <c r="A42" s="250"/>
      <c r="B42" s="251"/>
      <c r="C42" s="251"/>
      <c r="D42" s="250"/>
      <c r="E42" s="250"/>
      <c r="F42" s="252"/>
    </row>
    <row r="43" spans="1:6" ht="12.75">
      <c r="A43" s="250"/>
      <c r="B43" s="250"/>
      <c r="C43" s="250"/>
      <c r="D43" s="250"/>
      <c r="E43" s="250"/>
      <c r="F43" s="252"/>
    </row>
    <row r="44" spans="1:6" ht="12.75">
      <c r="A44" s="32" t="s">
        <v>99</v>
      </c>
      <c r="B44" s="32"/>
      <c r="C44" s="32"/>
      <c r="D44" s="27"/>
      <c r="E44" s="27"/>
      <c r="F44" s="252"/>
    </row>
    <row r="45" spans="1:6" ht="12.75">
      <c r="A45" s="27"/>
      <c r="B45" s="27"/>
      <c r="C45" s="27"/>
      <c r="D45" s="27"/>
      <c r="E45" s="27"/>
      <c r="F45" s="252"/>
    </row>
    <row r="46" spans="1:6" ht="12.75">
      <c r="A46" s="27"/>
      <c r="B46" s="27"/>
      <c r="C46" s="27"/>
      <c r="D46" s="27"/>
      <c r="E46" s="27"/>
      <c r="F46" s="252"/>
    </row>
    <row r="47" spans="1:9" ht="12.75">
      <c r="A47" s="27" t="s">
        <v>100</v>
      </c>
      <c r="B47" s="27"/>
      <c r="C47" s="27"/>
      <c r="D47" s="27"/>
      <c r="E47" s="27"/>
      <c r="F47" s="27" t="s">
        <v>101</v>
      </c>
      <c r="G47" s="27"/>
      <c r="I47" s="27"/>
    </row>
  </sheetData>
  <sheetProtection/>
  <mergeCells count="7">
    <mergeCell ref="A38:F38"/>
    <mergeCell ref="A2:F2"/>
    <mergeCell ref="A4:A5"/>
    <mergeCell ref="C4:F4"/>
    <mergeCell ref="A7:F7"/>
    <mergeCell ref="A25:F25"/>
    <mergeCell ref="A32:F3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2013-04-18T09:38:08Z</cp:lastPrinted>
  <dcterms:created xsi:type="dcterms:W3CDTF">2013-01-02T13:01:28Z</dcterms:created>
  <dcterms:modified xsi:type="dcterms:W3CDTF">2013-04-18T09:38:10Z</dcterms:modified>
  <cp:category/>
  <cp:version/>
  <cp:contentType/>
  <cp:contentStatus/>
</cp:coreProperties>
</file>